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0" windowHeight="0"/>
  </bookViews>
  <sheets>
    <sheet name="Rekapitulace stavby" sheetId="1" r:id="rId1"/>
    <sheet name="2023-01 - Cyklotrasa Hodo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'2023-01 - Cyklotrasa Hodo...'!$C$121:$K$202</definedName>
    <definedName name="_xlnm.Print_Area" localSheetId="1">'2023-01 - Cyklotrasa Hodo...'!$C$4:$J$76,'2023-01 - Cyklotrasa Hodo...'!$C$82:$J$105,'2023-01 - Cyklotrasa Hodo...'!$C$111:$J$202</definedName>
    <definedName name="_xlnm.Print_Titles" localSheetId="1">'2023-01 - Cyklotrasa Hodo...'!$121:$121</definedName>
    <definedName name="_xlnm.Print_Area" localSheetId="2">'Seznam figur'!$C$4:$G$16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T200"/>
  <c r="R195"/>
  <c r="R135"/>
  <c i="1" r="AY95"/>
  <c i="2" r="J35"/>
  <c r="J34"/>
  <c r="J33"/>
  <c i="1" r="AX95"/>
  <c i="2" r="BI201"/>
  <c r="BH201"/>
  <c r="BG201"/>
  <c r="BF201"/>
  <c r="T201"/>
  <c r="R201"/>
  <c r="R200"/>
  <c r="P201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T184"/>
  <c r="R185"/>
  <c r="R184"/>
  <c r="P185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89"/>
  <c r="F89"/>
  <c r="F87"/>
  <c r="E85"/>
  <c r="J22"/>
  <c r="E22"/>
  <c r="J119"/>
  <c r="J21"/>
  <c r="J16"/>
  <c r="E16"/>
  <c r="F119"/>
  <c r="J15"/>
  <c r="J10"/>
  <c r="J116"/>
  <c i="1" r="L90"/>
  <c r="AM90"/>
  <c r="AM89"/>
  <c r="L89"/>
  <c r="AM87"/>
  <c r="L87"/>
  <c r="L85"/>
  <c r="L84"/>
  <c i="2" r="F32"/>
  <c r="F35"/>
  <c r="BK185"/>
  <c r="BK181"/>
  <c r="J178"/>
  <c r="J173"/>
  <c r="J169"/>
  <c r="BK161"/>
  <c r="J158"/>
  <c r="BK149"/>
  <c r="J146"/>
  <c r="BK141"/>
  <c r="J138"/>
  <c r="BK133"/>
  <c r="J130"/>
  <c r="BK125"/>
  <c r="J32"/>
  <c r="BK189"/>
  <c r="J181"/>
  <c r="BK175"/>
  <c r="BK173"/>
  <c r="BK165"/>
  <c r="BK158"/>
  <c r="J153"/>
  <c r="J149"/>
  <c r="J144"/>
  <c r="J141"/>
  <c r="BK136"/>
  <c r="BK130"/>
  <c r="J128"/>
  <c r="F34"/>
  <c r="BK201"/>
  <c r="J201"/>
  <c r="BK198"/>
  <c r="J198"/>
  <c r="BK196"/>
  <c r="J196"/>
  <c r="BK193"/>
  <c r="J193"/>
  <c r="BK191"/>
  <c r="J191"/>
  <c r="J189"/>
  <c r="J185"/>
  <c r="BK178"/>
  <c r="J175"/>
  <c r="BK169"/>
  <c r="J165"/>
  <c r="J161"/>
  <c r="BK153"/>
  <c r="BK146"/>
  <c r="BK144"/>
  <c r="BK138"/>
  <c r="J136"/>
  <c r="J133"/>
  <c r="BK128"/>
  <c r="J125"/>
  <c i="1" r="AS94"/>
  <c i="2" r="F33"/>
  <c l="1" r="R124"/>
  <c r="R123"/>
  <c r="R122"/>
  <c r="P135"/>
  <c r="P124"/>
  <c r="T135"/>
  <c r="BK172"/>
  <c r="J172"/>
  <c r="J99"/>
  <c r="BK135"/>
  <c r="J135"/>
  <c r="J97"/>
  <c r="P152"/>
  <c r="R152"/>
  <c r="R172"/>
  <c r="BK188"/>
  <c r="J188"/>
  <c r="J102"/>
  <c r="P188"/>
  <c r="T188"/>
  <c r="BK124"/>
  <c r="BK123"/>
  <c r="J123"/>
  <c r="J95"/>
  <c r="T124"/>
  <c r="T123"/>
  <c r="BK152"/>
  <c r="J152"/>
  <c r="J98"/>
  <c r="T152"/>
  <c r="P172"/>
  <c r="T172"/>
  <c r="R188"/>
  <c r="R187"/>
  <c r="BK195"/>
  <c r="J195"/>
  <c r="J103"/>
  <c r="P195"/>
  <c r="T195"/>
  <c r="BK184"/>
  <c r="J184"/>
  <c r="J100"/>
  <c r="BK200"/>
  <c r="J200"/>
  <c r="J104"/>
  <c i="1" r="AW95"/>
  <c r="BC95"/>
  <c i="2" r="J87"/>
  <c r="F90"/>
  <c r="J90"/>
  <c r="BE125"/>
  <c r="BE128"/>
  <c r="BE130"/>
  <c r="BE133"/>
  <c r="BE136"/>
  <c r="BE138"/>
  <c r="BE141"/>
  <c r="BE144"/>
  <c r="BE146"/>
  <c r="BE149"/>
  <c r="BE153"/>
  <c r="BE158"/>
  <c r="BE161"/>
  <c r="BE165"/>
  <c r="BE169"/>
  <c r="BE173"/>
  <c r="BE175"/>
  <c r="BE178"/>
  <c r="BE181"/>
  <c r="BE185"/>
  <c r="BE189"/>
  <c r="BE191"/>
  <c r="BE193"/>
  <c r="BE196"/>
  <c r="BE198"/>
  <c r="BE201"/>
  <c i="1" r="BB95"/>
  <c r="BA95"/>
  <c r="BD95"/>
  <c r="BC94"/>
  <c r="W32"/>
  <c r="BD94"/>
  <c r="W33"/>
  <c r="BA94"/>
  <c r="W30"/>
  <c r="BB94"/>
  <c r="W31"/>
  <c i="2" l="1" r="T187"/>
  <c r="T122"/>
  <c r="P187"/>
  <c r="P123"/>
  <c r="P122"/>
  <c i="1" r="AU95"/>
  <c i="2" r="BK122"/>
  <c r="J122"/>
  <c r="J94"/>
  <c r="J124"/>
  <c r="J96"/>
  <c r="BK187"/>
  <c r="J187"/>
  <c r="J101"/>
  <c i="1" r="AU94"/>
  <c r="AX94"/>
  <c r="AY94"/>
  <c r="AW94"/>
  <c r="AK30"/>
  <c i="2" r="J31"/>
  <c i="1" r="AV95"/>
  <c r="AT95"/>
  <c i="2" r="F31"/>
  <c i="1" r="AZ95"/>
  <c r="AZ94"/>
  <c r="W29"/>
  <c i="2" l="1" r="J28"/>
  <c i="1" r="AG95"/>
  <c r="AG94"/>
  <c r="AK26"/>
  <c r="AV94"/>
  <c r="AK29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<sst xmlns="http://schemas.openxmlformats.org/spreadsheetml/2006/main">
  <si>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</si>
  <si>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</si>
  <si>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</si>
  <si>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</si>
  <si>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</si>
  <si>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{dbf3edc8-aee0-43df-84e2-5e7442f4541f}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</si>
  <si>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</si>
  <si>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</si>
  <si>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</si>
  <si>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</si>
  <si>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</si>
  <si>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</si>
  <si>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</si>
  <si>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</si>
  <si>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</si>
  <si>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</si>
  <si>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</si>
  <si>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Cyklotrasa Hodonín - Rohatec</t>
  </si>
  <si>
    <t>KSO:</t>
  </si>
  <si>
    <t>CC-CZ:</t>
  </si>
  <si>
    <t>Místo:</t>
  </si>
  <si>
    <t>k.ú. Hodonín</t>
  </si>
  <si>
    <t>Datum:</t>
  </si>
  <si>
    <t>6. 2. 2023</t>
  </si>
  <si>
    <t>Zadavatel:</t>
  </si>
  <si>
    <t>IČ:</t>
  </si>
  <si>
    <t>Mikroregion Hodonínsko</t>
  </si>
  <si>
    <t>DIČ:</t>
  </si>
  <si>
    <t>Uchazeč:</t>
  </si>
  <si>
    <t>Vyplň údaj</t>
  </si>
  <si>
    <t>Projektant:</t>
  </si>
  <si>
    <t>Projekce DS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</si>
  <si>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</si>
  <si>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</si>
  <si>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</si>
  <si>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</si>
  <si>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</si>
  <si>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</si>
  <si>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</si>
  <si>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</si>
  <si>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</si>
  <si>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</si>
  <si>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</si>
  <si>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</si>
  <si>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</si>
  <si>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</si>
  <si>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</si>
  <si>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</si>
  <si>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</si>
  <si>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</si>
  <si>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</si>
  <si>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</si>
  <si>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</si>
  <si>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</si>
  <si>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</si>
  <si>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</si>
  <si>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</si>
  <si>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</si>
  <si>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</si>
  <si>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</si>
  <si>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</si>
  <si>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</si>
  <si>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</si>
  <si>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</si>
  <si>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</si>
  <si>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</si>
  <si>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</si>
  <si>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</si>
  <si>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</si>
  <si>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</si>
  <si>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</si>
  <si>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</si>
  <si>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</si>
  <si>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</si>
  <si>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</si>
  <si>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</si>
  <si>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</si>
  <si>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</si>
  <si>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</si>
  <si>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</si>
  <si>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</si>
  <si>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</si>
  <si>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</si>
  <si>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obrubník_ocel</t>
  </si>
  <si>
    <t>ocelový obrubník s trny á 0,50 m</t>
  </si>
  <si>
    <t>1381,4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</si>
  <si>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</si>
  <si>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</si>
  <si>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</si>
  <si>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</si>
  <si>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</si>
  <si>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</si>
  <si>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</si>
  <si>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</si>
  <si>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</si>
  <si>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</si>
  <si>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</si>
  <si>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</si>
  <si>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</si>
  <si>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</si>
  <si>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</si>
  <si>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</si>
  <si>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</si>
  <si>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</si>
  <si>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</si>
  <si>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</si>
  <si>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</si>
  <si>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</si>
  <si>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</si>
  <si>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</si>
  <si>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</si>
  <si>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</si>
  <si>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</si>
  <si>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</si>
  <si>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</si>
  <si>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</si>
  <si>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</si>
  <si>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</si>
  <si>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</si>
  <si>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</si>
  <si>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</si>
  <si>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113106187</t>
  </si>
  <si>
    <t>Rozebrání dlažeb vozovek ze zámkové dlažby s ložem z kameniva strojně pl do 50 m2</t>
  </si>
  <si>
    <t>m2</t>
  </si>
  <si>
    <t>4</t>
  </si>
  <si>
    <t>-202793843</t>
  </si>
  <si>
    <t>PP</t>
  </si>
  <si>
    <t>Rozebrání dlažeb vozovek a ploch s přemístěním hmot na skládku na vzdálenost do 3 m nebo s naložením na dopravní prostředek, s jakoukoliv výplní spár strojně plochy jednotlivě do 50 m2 ze zámkové dlažby s ložem z kameniva</t>
  </si>
  <si>
    <t>VV</t>
  </si>
  <si>
    <t>"část komunikace" 18,2</t>
  </si>
  <si>
    <t>113108441</t>
  </si>
  <si>
    <t>Rozrytí krytu z kameniva bez zhutnění bez živičného pojiva</t>
  </si>
  <si>
    <t>-1752922058</t>
  </si>
  <si>
    <t>Rozrytí vrstvy krytu nebo podkladu z kameniva bez zhutnění, bez vyrovnání rozrytého materiálu, pro jakékoliv tloušťky bez živičného pojiva</t>
  </si>
  <si>
    <t>3</t>
  </si>
  <si>
    <t>113154334</t>
  </si>
  <si>
    <t>Frézování živičného krytu tl 100 mm pruh š přes 1 do 2 m pl přes 1000 do 10000 m2 bez překážek v trase</t>
  </si>
  <si>
    <t>-1439371170</t>
  </si>
  <si>
    <t>Frézování živičného podkladu nebo krytu s naložením na dopravní prostředek plochy přes 1 000 do 10 000 m2 bez překážek v trase pruhu šířky přes 1 m do 2 m, tloušťky vrstvy 100 mm</t>
  </si>
  <si>
    <t>"komunikace" 2120</t>
  </si>
  <si>
    <t>26</t>
  </si>
  <si>
    <t>184818232</t>
  </si>
  <si>
    <t>Ochrana kmene a kořenů stromů</t>
  </si>
  <si>
    <t>klp</t>
  </si>
  <si>
    <t>1953379393</t>
  </si>
  <si>
    <t>5</t>
  </si>
  <si>
    <t>Komunikace pozemní</t>
  </si>
  <si>
    <t>564801112</t>
  </si>
  <si>
    <t>Lože z drti 4/8 plochy přes 100 m2 tl 40 mm</t>
  </si>
  <si>
    <t>-1634300228</t>
  </si>
  <si>
    <t>Lože z drti 4/8 s rozprostřením a zhutněním plochy přes 100 m2, po zhutnění tl. 40 mm</t>
  </si>
  <si>
    <t>564811113</t>
  </si>
  <si>
    <t>Doplnění podkladu ze štěrkodrtě ŠD plochy přes 100 m2 tl 70 mm</t>
  </si>
  <si>
    <t>773472817</t>
  </si>
  <si>
    <t>Doplnění podkladu ze štěrkodrti ŠD s rozprostřením a zhutněním plochy přes 100 m2, po zhutnění tl. 70 mm</t>
  </si>
  <si>
    <t>"v tl. 50-100mm" 2138</t>
  </si>
  <si>
    <t>6</t>
  </si>
  <si>
    <t>569831111</t>
  </si>
  <si>
    <t>Zpevnění krajnic štěrkodrtí tl 100 mm</t>
  </si>
  <si>
    <t>-1965625097</t>
  </si>
  <si>
    <t>Zpevnění krajnic nebo komunikací pro pěší s rozprostřením a zhutněním, po zhutnění štěrkodrtí tl. 100 mm</t>
  </si>
  <si>
    <t>0,25*1381,4</t>
  </si>
  <si>
    <t>7</t>
  </si>
  <si>
    <t>596212213</t>
  </si>
  <si>
    <t>Kladení zámkové dlažby pozemních komunikací ručně tl 80 mm skupiny A pl přes 300 m2</t>
  </si>
  <si>
    <t>-1059312601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</si>
  <si>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</si>
  <si>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8</t>
  </si>
  <si>
    <t>M</t>
  </si>
  <si>
    <t>PFB.2011381</t>
  </si>
  <si>
    <t>Dlažební kameny GRANIT - nesražená hrana GRA 20/10/8 II NH nat</t>
  </si>
  <si>
    <t>1005681322</t>
  </si>
  <si>
    <t>2138*1,01 'Přepočtené koeficientem množství</t>
  </si>
  <si>
    <t>9</t>
  </si>
  <si>
    <t>599141111</t>
  </si>
  <si>
    <t>Vyplnění spár mezi silničními dílci živičnou zálivkou</t>
  </si>
  <si>
    <t>m</t>
  </si>
  <si>
    <t>-2081680281</t>
  </si>
  <si>
    <t>Vyplnění spár mezi silničními dílci jakékoliv tloušťky živičnou zálivkou</t>
  </si>
  <si>
    <t>"v místě napojení" 5,6+5,3</t>
  </si>
  <si>
    <t>Ostatní konstrukce a práce, bourání</t>
  </si>
  <si>
    <t>25</t>
  </si>
  <si>
    <t>914111111</t>
  </si>
  <si>
    <t>Montáž svislé dopravní značky do velikosti 1 m2 objímkami na sloupek nebo konzolu</t>
  </si>
  <si>
    <t>kus</t>
  </si>
  <si>
    <t>-1526945071</t>
  </si>
  <si>
    <t>Montáž svislé dopravní značky základní velikosti do 1 m2 objímkami na sloupky nebo konzoly</t>
  </si>
  <si>
    <t>"B11" 3</t>
  </si>
  <si>
    <t>"E13 - MIMO DOPRAVNÍ OBSLUHU" 3</t>
  </si>
  <si>
    <t>Součet</t>
  </si>
  <si>
    <t>10</t>
  </si>
  <si>
    <t>916371214</t>
  </si>
  <si>
    <t>Osazení skrytého obrubníku ocelového zarytím včetně začištění</t>
  </si>
  <si>
    <t>1143031087</t>
  </si>
  <si>
    <t>Osazení skrytého flexibilního zahradního obrubníku plastového zarytím včetně začištění</t>
  </si>
  <si>
    <t>11</t>
  </si>
  <si>
    <t>13010011</t>
  </si>
  <si>
    <t>tyč ocelová kruhová jakost S235JR (11 375) D 10mm</t>
  </si>
  <si>
    <t>t</t>
  </si>
  <si>
    <t>1238573125</t>
  </si>
  <si>
    <t>"trny á 0,50 m" (obrubník_ocel*2)*0,25</t>
  </si>
  <si>
    <t>690,7*0,00062 'Přepočtené koeficientem množství</t>
  </si>
  <si>
    <t>12</t>
  </si>
  <si>
    <t>13010298</t>
  </si>
  <si>
    <t>tyč ocelová plochá jakost S235JR (11 375) 120x5mm</t>
  </si>
  <si>
    <t>-730743843</t>
  </si>
  <si>
    <t>1381,4*0,00492 'Přepočtené koeficientem množství</t>
  </si>
  <si>
    <t>13</t>
  </si>
  <si>
    <t>919735112</t>
  </si>
  <si>
    <t>Řezání stávajícího živičného krytu hl přes 50 do 100 mm</t>
  </si>
  <si>
    <t>-474188969</t>
  </si>
  <si>
    <t>Řezání stávajícího živičného krytu nebo podkladu hloubky přes 50 do 100 mm</t>
  </si>
  <si>
    <t>997</t>
  </si>
  <si>
    <t>Přesun sutě</t>
  </si>
  <si>
    <t>14</t>
  </si>
  <si>
    <t>997221551</t>
  </si>
  <si>
    <t>Vodorovná doprava suti a vybouraných hmot do 1 km</t>
  </si>
  <si>
    <t>265018883</t>
  </si>
  <si>
    <t>Vodorovná doprava suti a vybouraných hmot bez naložení, ale se složením a s hrubým urovnáním, na vzdálenost do 1 km - recyklační centrum Hodonín, 3 km</t>
  </si>
  <si>
    <t>997221559</t>
  </si>
  <si>
    <t>Příplatek ZKD 1 km u vodorovné dopravy suti</t>
  </si>
  <si>
    <t>-1399634349</t>
  </si>
  <si>
    <t>Vodorovná doprava suti a vybouraných hmot bez naložení, ale se složením a s hrubým urovnáním Příplatek k ceně za každý další i započatý 1 km přes 1 km</t>
  </si>
  <si>
    <t>492,969*2 'Přepočtené koeficientem množství</t>
  </si>
  <si>
    <t>16</t>
  </si>
  <si>
    <t>997221861</t>
  </si>
  <si>
    <t>Poplatek za uložení stavebního odpadu na recyklační skládce (skládkovné) z prostého betonu pod kódem 17 01 01</t>
  </si>
  <si>
    <t>-105066858</t>
  </si>
  <si>
    <t>Poplatek za uložení stavebního odpadu na recyklační skládce (skládkovné) z prostého betonu zatříděného do Katalogu odpadů pod kódem 17 01 01</t>
  </si>
  <si>
    <t>"betonová dlažba" 5,369</t>
  </si>
  <si>
    <t>17</t>
  </si>
  <si>
    <t>997221875</t>
  </si>
  <si>
    <t>Poplatek za uložení stavebního odpadu na recyklační skládce (skládkovné) asfaltového bez obsahu dehtu zatříděného do Katalogu odpadů pod kódem 17 03 02</t>
  </si>
  <si>
    <t>-1178544475</t>
  </si>
  <si>
    <t>487,6</t>
  </si>
  <si>
    <t>998</t>
  </si>
  <si>
    <t>Přesun hmot</t>
  </si>
  <si>
    <t>18</t>
  </si>
  <si>
    <t>998223011</t>
  </si>
  <si>
    <t>Přesun hmot pro pozemní komunikace s krytem dlážděným</t>
  </si>
  <si>
    <t>-259630792</t>
  </si>
  <si>
    <t>Přesun hmot pro pozemní komunikace s krytem dlážděným dopravní vzdálenost do 200 m jakékoliv délky objektu</t>
  </si>
  <si>
    <t>VRN</t>
  </si>
  <si>
    <t>Vedlejší rozpočtové náklady</t>
  </si>
  <si>
    <t>VRN1</t>
  </si>
  <si>
    <t>Průzkumné, geodetické a projektové práce</t>
  </si>
  <si>
    <t>19</t>
  </si>
  <si>
    <t>012103000</t>
  </si>
  <si>
    <t>Geodetické práce před výstavbou - vytyčení inž. sítí a stavby</t>
  </si>
  <si>
    <t>…</t>
  </si>
  <si>
    <t>1024</t>
  </si>
  <si>
    <t>253759859</t>
  </si>
  <si>
    <t>Geodetické práce před výstavbou - vytyčení inž. sítí</t>
  </si>
  <si>
    <t>20</t>
  </si>
  <si>
    <t>012303000</t>
  </si>
  <si>
    <t>Geodetické práce po výstavbě - zaměření dokončeného díla</t>
  </si>
  <si>
    <t>177445038</t>
  </si>
  <si>
    <t>013254000</t>
  </si>
  <si>
    <t>Dokumentace skutečného provedení stavby</t>
  </si>
  <si>
    <t>-1067024899</t>
  </si>
  <si>
    <t>VRN3</t>
  </si>
  <si>
    <t>Zařízení staveniště</t>
  </si>
  <si>
    <t>22</t>
  </si>
  <si>
    <t>030001000</t>
  </si>
  <si>
    <t>-321711051</t>
  </si>
  <si>
    <t>23</t>
  </si>
  <si>
    <t>034303000</t>
  </si>
  <si>
    <t>Dopravní značení na staveništi</t>
  </si>
  <si>
    <t>-1524764024</t>
  </si>
  <si>
    <t>VRN4</t>
  </si>
  <si>
    <t>Inženýrská činnost</t>
  </si>
  <si>
    <t>24</t>
  </si>
  <si>
    <t>043103000</t>
  </si>
  <si>
    <t>Zkoušky bez rozlišení</t>
  </si>
  <si>
    <t>-1024707700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</si>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</sst>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2023/01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Cyklotrasa Hodonín - Rohatec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k.ú. Hodonín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6. 2. 2023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Mikroregion Hodonínsko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Projekce DS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'2023-01 - Cyklotrasa Hodo...'!J28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'2023-01 - Cyklotrasa Hodo...'!P122</f>
        <v>0</v>
      </c>
      <c r="AV95" s="126">
        <f>'2023-01 - Cyklotrasa Hodo...'!J31</f>
        <v>0</v>
      </c>
      <c r="AW95" s="126">
        <f>'2023-01 - Cyklotrasa Hodo...'!J32</f>
        <v>0</v>
      </c>
      <c r="AX95" s="126">
        <f>'2023-01 - Cyklotrasa Hodo...'!J33</f>
        <v>0</v>
      </c>
      <c r="AY95" s="126">
        <f>'2023-01 - Cyklotrasa Hodo...'!J34</f>
        <v>0</v>
      </c>
      <c r="AZ95" s="126">
        <f>'2023-01 - Cyklotrasa Hodo...'!F31</f>
        <v>0</v>
      </c>
      <c r="BA95" s="126">
        <f>'2023-01 - Cyklotrasa Hodo...'!F32</f>
        <v>0</v>
      </c>
      <c r="BB95" s="126">
        <f>'2023-01 - Cyklotrasa Hodo...'!F33</f>
        <v>0</v>
      </c>
      <c r="BC95" s="126">
        <f>'2023-01 - Cyklotrasa Hodo...'!F34</f>
        <v>0</v>
      </c>
      <c r="BD95" s="128">
        <f>'2023-01 - Cyklotrasa Hodo...'!F35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a2OtrkMlzS7q8JWpz4B21GT0kruxyC31XXJ5bh26t0YpmBGZHG2Pkw1lrZcsoXHFAXWLFbOBdXS6zOGdiXv3jA==" hashValue="OOWncL9baBunxbFaFBQCvsR942MPqfGr27kqg4x/nY/PsUDrKwmHOYFdx3YFJb1ZufBoqlGZJxtAF0lzA8Q1z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3-01 - Cyklotrasa Hod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  <c r="AZ2" s="130" t="s">
        <v>83</v>
      </c>
      <c r="BA2" s="130" t="s">
        <v>84</v>
      </c>
      <c r="BB2" s="130" t="s">
        <v>1</v>
      </c>
      <c r="BC2" s="130" t="s">
        <v>85</v>
      </c>
      <c r="BD2" s="13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86</v>
      </c>
    </row>
    <row r="4" s="1" customFormat="1" ht="24.96" customHeight="1">
      <c r="B4" s="19"/>
      <c r="D4" s="133" t="s">
        <v>87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5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6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5" t="s">
        <v>18</v>
      </c>
      <c r="E9" s="37"/>
      <c r="F9" s="137" t="s">
        <v>1</v>
      </c>
      <c r="G9" s="37"/>
      <c r="H9" s="37"/>
      <c r="I9" s="135" t="s">
        <v>19</v>
      </c>
      <c r="J9" s="137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5" t="s">
        <v>20</v>
      </c>
      <c r="E10" s="37"/>
      <c r="F10" s="137" t="s">
        <v>21</v>
      </c>
      <c r="G10" s="37"/>
      <c r="H10" s="37"/>
      <c r="I10" s="135" t="s">
        <v>22</v>
      </c>
      <c r="J10" s="138" t="str">
        <f>'Rekapitulace stavby'!AN8</f>
        <v>6. 2. 2023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24</v>
      </c>
      <c r="E12" s="37"/>
      <c r="F12" s="37"/>
      <c r="G12" s="37"/>
      <c r="H12" s="37"/>
      <c r="I12" s="135" t="s">
        <v>25</v>
      </c>
      <c r="J12" s="137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7" t="s">
        <v>26</v>
      </c>
      <c r="F13" s="37"/>
      <c r="G13" s="37"/>
      <c r="H13" s="37"/>
      <c r="I13" s="135" t="s">
        <v>27</v>
      </c>
      <c r="J13" s="137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5" t="s">
        <v>28</v>
      </c>
      <c r="E15" s="37"/>
      <c r="F15" s="37"/>
      <c r="G15" s="37"/>
      <c r="H15" s="37"/>
      <c r="I15" s="135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7"/>
      <c r="G16" s="137"/>
      <c r="H16" s="137"/>
      <c r="I16" s="135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5" t="s">
        <v>30</v>
      </c>
      <c r="E18" s="37"/>
      <c r="F18" s="37"/>
      <c r="G18" s="37"/>
      <c r="H18" s="37"/>
      <c r="I18" s="135" t="s">
        <v>25</v>
      </c>
      <c r="J18" s="137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7" t="s">
        <v>31</v>
      </c>
      <c r="F19" s="37"/>
      <c r="G19" s="37"/>
      <c r="H19" s="37"/>
      <c r="I19" s="135" t="s">
        <v>27</v>
      </c>
      <c r="J19" s="137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5" t="s">
        <v>33</v>
      </c>
      <c r="E21" s="37"/>
      <c r="F21" s="37"/>
      <c r="G21" s="37"/>
      <c r="H21" s="37"/>
      <c r="I21" s="135" t="s">
        <v>25</v>
      </c>
      <c r="J21" s="137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7" t="str">
        <f>IF('Rekapitulace stavby'!E20="","",'Rekapitulace stavby'!E20)</f>
        <v xml:space="preserve"> </v>
      </c>
      <c r="F22" s="37"/>
      <c r="G22" s="37"/>
      <c r="H22" s="37"/>
      <c r="I22" s="135" t="s">
        <v>27</v>
      </c>
      <c r="J22" s="137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5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3"/>
      <c r="E27" s="143"/>
      <c r="F27" s="143"/>
      <c r="G27" s="143"/>
      <c r="H27" s="143"/>
      <c r="I27" s="143"/>
      <c r="J27" s="143"/>
      <c r="K27" s="143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4" t="s">
        <v>36</v>
      </c>
      <c r="E28" s="37"/>
      <c r="F28" s="37"/>
      <c r="G28" s="37"/>
      <c r="H28" s="37"/>
      <c r="I28" s="37"/>
      <c r="J28" s="145">
        <f>ROUND(J122,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3"/>
      <c r="E29" s="143"/>
      <c r="F29" s="143"/>
      <c r="G29" s="143"/>
      <c r="H29" s="143"/>
      <c r="I29" s="143"/>
      <c r="J29" s="143"/>
      <c r="K29" s="14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6" t="s">
        <v>38</v>
      </c>
      <c r="G30" s="37"/>
      <c r="H30" s="37"/>
      <c r="I30" s="146" t="s">
        <v>37</v>
      </c>
      <c r="J30" s="146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7" t="s">
        <v>40</v>
      </c>
      <c r="E31" s="135" t="s">
        <v>41</v>
      </c>
      <c r="F31" s="148">
        <f>ROUND((SUM(BE122:BE202)),  2)</f>
        <v>0</v>
      </c>
      <c r="G31" s="37"/>
      <c r="H31" s="37"/>
      <c r="I31" s="149">
        <v>0.20999999999999999</v>
      </c>
      <c r="J31" s="148">
        <f>ROUND(((SUM(BE122:BE202))*I31),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5" t="s">
        <v>42</v>
      </c>
      <c r="F32" s="148">
        <f>ROUND((SUM(BF122:BF202)),  2)</f>
        <v>0</v>
      </c>
      <c r="G32" s="37"/>
      <c r="H32" s="37"/>
      <c r="I32" s="149">
        <v>0.14999999999999999</v>
      </c>
      <c r="J32" s="148">
        <f>ROUND(((SUM(BF122:BF202))*I32),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5" t="s">
        <v>43</v>
      </c>
      <c r="F33" s="148">
        <f>ROUND((SUM(BG122:BG202)),  2)</f>
        <v>0</v>
      </c>
      <c r="G33" s="37"/>
      <c r="H33" s="37"/>
      <c r="I33" s="149">
        <v>0.20999999999999999</v>
      </c>
      <c r="J33" s="148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5" t="s">
        <v>44</v>
      </c>
      <c r="F34" s="148">
        <f>ROUND((SUM(BH122:BH202)),  2)</f>
        <v>0</v>
      </c>
      <c r="G34" s="37"/>
      <c r="H34" s="37"/>
      <c r="I34" s="149">
        <v>0.14999999999999999</v>
      </c>
      <c r="J34" s="148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45</v>
      </c>
      <c r="F35" s="148">
        <f>ROUND((SUM(BI122:BI202)),  2)</f>
        <v>0</v>
      </c>
      <c r="G35" s="37"/>
      <c r="H35" s="37"/>
      <c r="I35" s="149">
        <v>0</v>
      </c>
      <c r="J35" s="148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0"/>
      <c r="D37" s="151" t="s">
        <v>46</v>
      </c>
      <c r="E37" s="152"/>
      <c r="F37" s="152"/>
      <c r="G37" s="153" t="s">
        <v>47</v>
      </c>
      <c r="H37" s="154" t="s">
        <v>48</v>
      </c>
      <c r="I37" s="152"/>
      <c r="J37" s="155">
        <f>SUM(J28:J35)</f>
        <v>0</v>
      </c>
      <c r="K37" s="156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7" t="s">
        <v>49</v>
      </c>
      <c r="E50" s="158"/>
      <c r="F50" s="158"/>
      <c r="G50" s="157" t="s">
        <v>50</v>
      </c>
      <c r="H50" s="158"/>
      <c r="I50" s="158"/>
      <c r="J50" s="158"/>
      <c r="K50" s="158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9" t="s">
        <v>51</v>
      </c>
      <c r="E61" s="160"/>
      <c r="F61" s="161" t="s">
        <v>52</v>
      </c>
      <c r="G61" s="159" t="s">
        <v>51</v>
      </c>
      <c r="H61" s="160"/>
      <c r="I61" s="160"/>
      <c r="J61" s="162" t="s">
        <v>52</v>
      </c>
      <c r="K61" s="160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7" t="s">
        <v>53</v>
      </c>
      <c r="E65" s="163"/>
      <c r="F65" s="163"/>
      <c r="G65" s="157" t="s">
        <v>54</v>
      </c>
      <c r="H65" s="163"/>
      <c r="I65" s="163"/>
      <c r="J65" s="163"/>
      <c r="K65" s="163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9" t="s">
        <v>51</v>
      </c>
      <c r="E76" s="160"/>
      <c r="F76" s="161" t="s">
        <v>52</v>
      </c>
      <c r="G76" s="159" t="s">
        <v>51</v>
      </c>
      <c r="H76" s="160"/>
      <c r="I76" s="160"/>
      <c r="J76" s="162" t="s">
        <v>52</v>
      </c>
      <c r="K76" s="160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Cyklotrasa Hodonín - Rohatec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k.ú. Hodonín</v>
      </c>
      <c r="G87" s="39"/>
      <c r="H87" s="39"/>
      <c r="I87" s="31" t="s">
        <v>22</v>
      </c>
      <c r="J87" s="78" t="str">
        <f>IF(J10="","",J10)</f>
        <v>6. 2. 2023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Mikroregion Hodonínsko</v>
      </c>
      <c r="G89" s="39"/>
      <c r="H89" s="39"/>
      <c r="I89" s="31" t="s">
        <v>30</v>
      </c>
      <c r="J89" s="35" t="str">
        <f>E19</f>
        <v>Projekce DS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8" t="s">
        <v>89</v>
      </c>
      <c r="D92" s="169"/>
      <c r="E92" s="169"/>
      <c r="F92" s="169"/>
      <c r="G92" s="169"/>
      <c r="H92" s="169"/>
      <c r="I92" s="169"/>
      <c r="J92" s="170" t="s">
        <v>90</v>
      </c>
      <c r="K92" s="16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1" t="s">
        <v>91</v>
      </c>
      <c r="D94" s="39"/>
      <c r="E94" s="39"/>
      <c r="F94" s="39"/>
      <c r="G94" s="39"/>
      <c r="H94" s="39"/>
      <c r="I94" s="39"/>
      <c r="J94" s="109">
        <f>J122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92</v>
      </c>
    </row>
    <row r="95" s="9" customFormat="1" ht="24.96" customHeight="1">
      <c r="A95" s="9"/>
      <c r="B95" s="172"/>
      <c r="C95" s="173"/>
      <c r="D95" s="174" t="s">
        <v>93</v>
      </c>
      <c r="E95" s="175"/>
      <c r="F95" s="175"/>
      <c r="G95" s="175"/>
      <c r="H95" s="175"/>
      <c r="I95" s="175"/>
      <c r="J95" s="176">
        <f>J123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94</v>
      </c>
      <c r="E96" s="181"/>
      <c r="F96" s="181"/>
      <c r="G96" s="181"/>
      <c r="H96" s="181"/>
      <c r="I96" s="181"/>
      <c r="J96" s="182">
        <f>J124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95</v>
      </c>
      <c r="E97" s="181"/>
      <c r="F97" s="181"/>
      <c r="G97" s="181"/>
      <c r="H97" s="181"/>
      <c r="I97" s="181"/>
      <c r="J97" s="182">
        <f>J135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J152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97</v>
      </c>
      <c r="E99" s="181"/>
      <c r="F99" s="181"/>
      <c r="G99" s="181"/>
      <c r="H99" s="181"/>
      <c r="I99" s="181"/>
      <c r="J99" s="182">
        <f>J172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J184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99</v>
      </c>
      <c r="E101" s="175"/>
      <c r="F101" s="175"/>
      <c r="G101" s="175"/>
      <c r="H101" s="175"/>
      <c r="I101" s="175"/>
      <c r="J101" s="176">
        <f>J187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J188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101</v>
      </c>
      <c r="E103" s="181"/>
      <c r="F103" s="181"/>
      <c r="G103" s="181"/>
      <c r="H103" s="181"/>
      <c r="I103" s="181"/>
      <c r="J103" s="182">
        <f>J195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102</v>
      </c>
      <c r="E104" s="181"/>
      <c r="F104" s="181"/>
      <c r="G104" s="181"/>
      <c r="H104" s="181"/>
      <c r="I104" s="181"/>
      <c r="J104" s="182">
        <f>J200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E7</f>
        <v>Cyklotrasa Hodonín - Rohatec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F10</f>
        <v>k.ú. Hodonín</v>
      </c>
      <c r="G116" s="39"/>
      <c r="H116" s="39"/>
      <c r="I116" s="31" t="s">
        <v>22</v>
      </c>
      <c r="J116" s="78" t="str">
        <f>IF(J10="","",J10)</f>
        <v>6. 2. 2023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E13</f>
        <v>Mikroregion Hodonínsko</v>
      </c>
      <c r="G118" s="39"/>
      <c r="H118" s="39"/>
      <c r="I118" s="31" t="s">
        <v>30</v>
      </c>
      <c r="J118" s="35" t="str">
        <f>E19</f>
        <v>Projekce DS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IF(E16="","",E16)</f>
        <v>Vyplň údaj</v>
      </c>
      <c r="G119" s="39"/>
      <c r="H119" s="39"/>
      <c r="I119" s="31" t="s">
        <v>33</v>
      </c>
      <c r="J119" s="35" t="str">
        <f>E22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84"/>
      <c r="B121" s="185"/>
      <c r="C121" s="186" t="s">
        <v>104</v>
      </c>
      <c r="D121" s="187" t="s">
        <v>61</v>
      </c>
      <c r="E121" s="187" t="s">
        <v>57</v>
      </c>
      <c r="F121" s="187" t="s">
        <v>58</v>
      </c>
      <c r="G121" s="187" t="s">
        <v>105</v>
      </c>
      <c r="H121" s="187" t="s">
        <v>106</v>
      </c>
      <c r="I121" s="187" t="s">
        <v>107</v>
      </c>
      <c r="J121" s="188" t="s">
        <v>90</v>
      </c>
      <c r="K121" s="189" t="s">
        <v>108</v>
      </c>
      <c r="L121" s="190"/>
      <c r="M121" s="99" t="s">
        <v>1</v>
      </c>
      <c r="N121" s="100" t="s">
        <v>40</v>
      </c>
      <c r="O121" s="100" t="s">
        <v>109</v>
      </c>
      <c r="P121" s="100" t="s">
        <v>110</v>
      </c>
      <c r="Q121" s="100" t="s">
        <v>111</v>
      </c>
      <c r="R121" s="100" t="s">
        <v>112</v>
      </c>
      <c r="S121" s="100" t="s">
        <v>113</v>
      </c>
      <c r="T121" s="101" t="s">
        <v>114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7"/>
      <c r="B122" s="38"/>
      <c r="C122" s="106" t="s">
        <v>115</v>
      </c>
      <c r="D122" s="39"/>
      <c r="E122" s="39"/>
      <c r="F122" s="39"/>
      <c r="G122" s="39"/>
      <c r="H122" s="39"/>
      <c r="I122" s="39"/>
      <c r="J122" s="191">
        <f>BK122</f>
        <v>0</v>
      </c>
      <c r="K122" s="39"/>
      <c r="L122" s="43"/>
      <c r="M122" s="102"/>
      <c r="N122" s="192"/>
      <c r="O122" s="103"/>
      <c r="P122" s="193">
        <f>P123+P187</f>
        <v>0</v>
      </c>
      <c r="Q122" s="103"/>
      <c r="R122" s="193">
        <f>R123+R187</f>
        <v>1272.5158900000001</v>
      </c>
      <c r="S122" s="103"/>
      <c r="T122" s="194">
        <f>T123+T187</f>
        <v>492.96900000000005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92</v>
      </c>
      <c r="BK122" s="195">
        <f>BK123+BK187</f>
        <v>0</v>
      </c>
    </row>
    <row r="123" s="12" customFormat="1" ht="25.92" customHeight="1">
      <c r="A123" s="12"/>
      <c r="B123" s="196"/>
      <c r="C123" s="197"/>
      <c r="D123" s="198" t="s">
        <v>75</v>
      </c>
      <c r="E123" s="199" t="s">
        <v>116</v>
      </c>
      <c r="F123" s="199" t="s">
        <v>117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P124+P135+P152+P172+P184</f>
        <v>0</v>
      </c>
      <c r="Q123" s="204"/>
      <c r="R123" s="205">
        <f>R124+R135+R152+R172+R184</f>
        <v>1272.5158900000001</v>
      </c>
      <c r="S123" s="204"/>
      <c r="T123" s="206">
        <f>T124+T135+T152+T172+T184</f>
        <v>492.96900000000005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81</v>
      </c>
      <c r="AT123" s="208" t="s">
        <v>75</v>
      </c>
      <c r="AU123" s="208" t="s">
        <v>76</v>
      </c>
      <c r="AY123" s="207" t="s">
        <v>118</v>
      </c>
      <c r="BK123" s="209">
        <f>BK124+BK135+BK152+BK172+BK184</f>
        <v>0</v>
      </c>
    </row>
    <row r="124" s="12" customFormat="1" ht="22.8" customHeight="1">
      <c r="A124" s="12"/>
      <c r="B124" s="196"/>
      <c r="C124" s="197"/>
      <c r="D124" s="198" t="s">
        <v>75</v>
      </c>
      <c r="E124" s="210" t="s">
        <v>81</v>
      </c>
      <c r="F124" s="210" t="s">
        <v>119</v>
      </c>
      <c r="G124" s="197"/>
      <c r="H124" s="197"/>
      <c r="I124" s="200"/>
      <c r="J124" s="211">
        <f>BK124</f>
        <v>0</v>
      </c>
      <c r="K124" s="197"/>
      <c r="L124" s="202"/>
      <c r="M124" s="203"/>
      <c r="N124" s="204"/>
      <c r="O124" s="204"/>
      <c r="P124" s="205">
        <f>SUM(P125:P134)</f>
        <v>0</v>
      </c>
      <c r="Q124" s="204"/>
      <c r="R124" s="205">
        <f>SUM(R125:R134)</f>
        <v>0.29694999999999994</v>
      </c>
      <c r="S124" s="204"/>
      <c r="T124" s="206">
        <f>SUM(T125:T134)</f>
        <v>492.96900000000005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81</v>
      </c>
      <c r="AT124" s="208" t="s">
        <v>75</v>
      </c>
      <c r="AU124" s="208" t="s">
        <v>81</v>
      </c>
      <c r="AY124" s="207" t="s">
        <v>118</v>
      </c>
      <c r="BK124" s="209">
        <f>SUM(BK125:BK134)</f>
        <v>0</v>
      </c>
    </row>
    <row r="125" s="2" customFormat="1" ht="24.15" customHeight="1">
      <c r="A125" s="37"/>
      <c r="B125" s="38"/>
      <c r="C125" s="212" t="s">
        <v>81</v>
      </c>
      <c r="D125" s="212" t="s">
        <v>120</v>
      </c>
      <c r="E125" s="213" t="s">
        <v>121</v>
      </c>
      <c r="F125" s="214" t="s">
        <v>122</v>
      </c>
      <c r="G125" s="215" t="s">
        <v>123</v>
      </c>
      <c r="H125" s="216">
        <v>18.199999999999999</v>
      </c>
      <c r="I125" s="217"/>
      <c r="J125" s="218">
        <f>ROUND(I125*H125,2)</f>
        <v>0</v>
      </c>
      <c r="K125" s="219"/>
      <c r="L125" s="43"/>
      <c r="M125" s="220" t="s">
        <v>1</v>
      </c>
      <c r="N125" s="221" t="s">
        <v>41</v>
      </c>
      <c r="O125" s="90"/>
      <c r="P125" s="222">
        <f>O125*H125</f>
        <v>0</v>
      </c>
      <c r="Q125" s="222">
        <v>0</v>
      </c>
      <c r="R125" s="222">
        <f>Q125*H125</f>
        <v>0</v>
      </c>
      <c r="S125" s="222">
        <v>0.29499999999999998</v>
      </c>
      <c r="T125" s="223">
        <f>S125*H125</f>
        <v>5.3689999999999998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4" t="s">
        <v>124</v>
      </c>
      <c r="AT125" s="224" t="s">
        <v>120</v>
      </c>
      <c r="AU125" s="224" t="s">
        <v>86</v>
      </c>
      <c r="AY125" s="16" t="s">
        <v>118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6" t="s">
        <v>81</v>
      </c>
      <c r="BK125" s="225">
        <f>ROUND(I125*H125,2)</f>
        <v>0</v>
      </c>
      <c r="BL125" s="16" t="s">
        <v>124</v>
      </c>
      <c r="BM125" s="224" t="s">
        <v>125</v>
      </c>
    </row>
    <row r="126" s="2" customFormat="1">
      <c r="A126" s="37"/>
      <c r="B126" s="38"/>
      <c r="C126" s="39"/>
      <c r="D126" s="226" t="s">
        <v>126</v>
      </c>
      <c r="E126" s="39"/>
      <c r="F126" s="227" t="s">
        <v>127</v>
      </c>
      <c r="G126" s="39"/>
      <c r="H126" s="39"/>
      <c r="I126" s="228"/>
      <c r="J126" s="39"/>
      <c r="K126" s="39"/>
      <c r="L126" s="43"/>
      <c r="M126" s="229"/>
      <c r="N126" s="230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126</v>
      </c>
      <c r="AU126" s="16" t="s">
        <v>86</v>
      </c>
    </row>
    <row r="127" s="13" customFormat="1">
      <c r="A127" s="13"/>
      <c r="B127" s="231"/>
      <c r="C127" s="232"/>
      <c r="D127" s="226" t="s">
        <v>128</v>
      </c>
      <c r="E127" s="233" t="s">
        <v>1</v>
      </c>
      <c r="F127" s="234" t="s">
        <v>129</v>
      </c>
      <c r="G127" s="232"/>
      <c r="H127" s="235">
        <v>18.199999999999999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128</v>
      </c>
      <c r="AU127" s="241" t="s">
        <v>86</v>
      </c>
      <c r="AV127" s="13" t="s">
        <v>86</v>
      </c>
      <c r="AW127" s="13" t="s">
        <v>32</v>
      </c>
      <c r="AX127" s="13" t="s">
        <v>81</v>
      </c>
      <c r="AY127" s="241" t="s">
        <v>118</v>
      </c>
    </row>
    <row r="128" s="2" customFormat="1" ht="24.15" customHeight="1">
      <c r="A128" s="37"/>
      <c r="B128" s="38"/>
      <c r="C128" s="212" t="s">
        <v>86</v>
      </c>
      <c r="D128" s="212" t="s">
        <v>120</v>
      </c>
      <c r="E128" s="213" t="s">
        <v>130</v>
      </c>
      <c r="F128" s="214" t="s">
        <v>131</v>
      </c>
      <c r="G128" s="215" t="s">
        <v>123</v>
      </c>
      <c r="H128" s="216">
        <v>2138</v>
      </c>
      <c r="I128" s="217"/>
      <c r="J128" s="218">
        <f>ROUND(I128*H128,2)</f>
        <v>0</v>
      </c>
      <c r="K128" s="219"/>
      <c r="L128" s="43"/>
      <c r="M128" s="220" t="s">
        <v>1</v>
      </c>
      <c r="N128" s="221" t="s">
        <v>41</v>
      </c>
      <c r="O128" s="90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4" t="s">
        <v>124</v>
      </c>
      <c r="AT128" s="224" t="s">
        <v>120</v>
      </c>
      <c r="AU128" s="224" t="s">
        <v>86</v>
      </c>
      <c r="AY128" s="16" t="s">
        <v>118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6" t="s">
        <v>81</v>
      </c>
      <c r="BK128" s="225">
        <f>ROUND(I128*H128,2)</f>
        <v>0</v>
      </c>
      <c r="BL128" s="16" t="s">
        <v>124</v>
      </c>
      <c r="BM128" s="224" t="s">
        <v>132</v>
      </c>
    </row>
    <row r="129" s="2" customFormat="1">
      <c r="A129" s="37"/>
      <c r="B129" s="38"/>
      <c r="C129" s="39"/>
      <c r="D129" s="226" t="s">
        <v>126</v>
      </c>
      <c r="E129" s="39"/>
      <c r="F129" s="227" t="s">
        <v>133</v>
      </c>
      <c r="G129" s="39"/>
      <c r="H129" s="39"/>
      <c r="I129" s="228"/>
      <c r="J129" s="39"/>
      <c r="K129" s="39"/>
      <c r="L129" s="43"/>
      <c r="M129" s="229"/>
      <c r="N129" s="230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126</v>
      </c>
      <c r="AU129" s="16" t="s">
        <v>86</v>
      </c>
    </row>
    <row r="130" s="2" customFormat="1" ht="33" customHeight="1">
      <c r="A130" s="37"/>
      <c r="B130" s="38"/>
      <c r="C130" s="212" t="s">
        <v>134</v>
      </c>
      <c r="D130" s="212" t="s">
        <v>120</v>
      </c>
      <c r="E130" s="213" t="s">
        <v>135</v>
      </c>
      <c r="F130" s="214" t="s">
        <v>136</v>
      </c>
      <c r="G130" s="215" t="s">
        <v>123</v>
      </c>
      <c r="H130" s="216">
        <v>2120</v>
      </c>
      <c r="I130" s="217"/>
      <c r="J130" s="218">
        <f>ROUND(I130*H130,2)</f>
        <v>0</v>
      </c>
      <c r="K130" s="219"/>
      <c r="L130" s="43"/>
      <c r="M130" s="220" t="s">
        <v>1</v>
      </c>
      <c r="N130" s="221" t="s">
        <v>41</v>
      </c>
      <c r="O130" s="90"/>
      <c r="P130" s="222">
        <f>O130*H130</f>
        <v>0</v>
      </c>
      <c r="Q130" s="222">
        <v>0.00012999999999999999</v>
      </c>
      <c r="R130" s="222">
        <f>Q130*H130</f>
        <v>0.27559999999999996</v>
      </c>
      <c r="S130" s="222">
        <v>0.23000000000000001</v>
      </c>
      <c r="T130" s="223">
        <f>S130*H130</f>
        <v>487.60000000000002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4" t="s">
        <v>124</v>
      </c>
      <c r="AT130" s="224" t="s">
        <v>120</v>
      </c>
      <c r="AU130" s="224" t="s">
        <v>86</v>
      </c>
      <c r="AY130" s="16" t="s">
        <v>118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81</v>
      </c>
      <c r="BK130" s="225">
        <f>ROUND(I130*H130,2)</f>
        <v>0</v>
      </c>
      <c r="BL130" s="16" t="s">
        <v>124</v>
      </c>
      <c r="BM130" s="224" t="s">
        <v>137</v>
      </c>
    </row>
    <row r="131" s="2" customFormat="1">
      <c r="A131" s="37"/>
      <c r="B131" s="38"/>
      <c r="C131" s="39"/>
      <c r="D131" s="226" t="s">
        <v>126</v>
      </c>
      <c r="E131" s="39"/>
      <c r="F131" s="227" t="s">
        <v>138</v>
      </c>
      <c r="G131" s="39"/>
      <c r="H131" s="39"/>
      <c r="I131" s="228"/>
      <c r="J131" s="39"/>
      <c r="K131" s="39"/>
      <c r="L131" s="43"/>
      <c r="M131" s="229"/>
      <c r="N131" s="23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126</v>
      </c>
      <c r="AU131" s="16" t="s">
        <v>86</v>
      </c>
    </row>
    <row r="132" s="13" customFormat="1">
      <c r="A132" s="13"/>
      <c r="B132" s="231"/>
      <c r="C132" s="232"/>
      <c r="D132" s="226" t="s">
        <v>128</v>
      </c>
      <c r="E132" s="233" t="s">
        <v>1</v>
      </c>
      <c r="F132" s="234" t="s">
        <v>139</v>
      </c>
      <c r="G132" s="232"/>
      <c r="H132" s="235">
        <v>2120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128</v>
      </c>
      <c r="AU132" s="241" t="s">
        <v>86</v>
      </c>
      <c r="AV132" s="13" t="s">
        <v>86</v>
      </c>
      <c r="AW132" s="13" t="s">
        <v>32</v>
      </c>
      <c r="AX132" s="13" t="s">
        <v>81</v>
      </c>
      <c r="AY132" s="241" t="s">
        <v>118</v>
      </c>
    </row>
    <row r="133" s="2" customFormat="1" ht="16.5" customHeight="1">
      <c r="A133" s="37"/>
      <c r="B133" s="38"/>
      <c r="C133" s="212" t="s">
        <v>140</v>
      </c>
      <c r="D133" s="212" t="s">
        <v>120</v>
      </c>
      <c r="E133" s="213" t="s">
        <v>141</v>
      </c>
      <c r="F133" s="214" t="s">
        <v>142</v>
      </c>
      <c r="G133" s="215" t="s">
        <v>143</v>
      </c>
      <c r="H133" s="216">
        <v>1</v>
      </c>
      <c r="I133" s="217"/>
      <c r="J133" s="218">
        <f>ROUND(I133*H133,2)</f>
        <v>0</v>
      </c>
      <c r="K133" s="219"/>
      <c r="L133" s="43"/>
      <c r="M133" s="220" t="s">
        <v>1</v>
      </c>
      <c r="N133" s="221" t="s">
        <v>41</v>
      </c>
      <c r="O133" s="90"/>
      <c r="P133" s="222">
        <f>O133*H133</f>
        <v>0</v>
      </c>
      <c r="Q133" s="222">
        <v>0.021350000000000001</v>
      </c>
      <c r="R133" s="222">
        <f>Q133*H133</f>
        <v>0.021350000000000001</v>
      </c>
      <c r="S133" s="222">
        <v>0</v>
      </c>
      <c r="T133" s="22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4" t="s">
        <v>124</v>
      </c>
      <c r="AT133" s="224" t="s">
        <v>120</v>
      </c>
      <c r="AU133" s="224" t="s">
        <v>86</v>
      </c>
      <c r="AY133" s="16" t="s">
        <v>118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6" t="s">
        <v>81</v>
      </c>
      <c r="BK133" s="225">
        <f>ROUND(I133*H133,2)</f>
        <v>0</v>
      </c>
      <c r="BL133" s="16" t="s">
        <v>124</v>
      </c>
      <c r="BM133" s="224" t="s">
        <v>144</v>
      </c>
    </row>
    <row r="134" s="2" customFormat="1">
      <c r="A134" s="37"/>
      <c r="B134" s="38"/>
      <c r="C134" s="39"/>
      <c r="D134" s="226" t="s">
        <v>126</v>
      </c>
      <c r="E134" s="39"/>
      <c r="F134" s="227" t="s">
        <v>142</v>
      </c>
      <c r="G134" s="39"/>
      <c r="H134" s="39"/>
      <c r="I134" s="228"/>
      <c r="J134" s="39"/>
      <c r="K134" s="39"/>
      <c r="L134" s="43"/>
      <c r="M134" s="229"/>
      <c r="N134" s="23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126</v>
      </c>
      <c r="AU134" s="16" t="s">
        <v>86</v>
      </c>
    </row>
    <row r="135" s="12" customFormat="1" ht="22.8" customHeight="1">
      <c r="A135" s="12"/>
      <c r="B135" s="196"/>
      <c r="C135" s="197"/>
      <c r="D135" s="198" t="s">
        <v>75</v>
      </c>
      <c r="E135" s="210" t="s">
        <v>145</v>
      </c>
      <c r="F135" s="210" t="s">
        <v>146</v>
      </c>
      <c r="G135" s="197"/>
      <c r="H135" s="197"/>
      <c r="I135" s="200"/>
      <c r="J135" s="211">
        <f>BK135</f>
        <v>0</v>
      </c>
      <c r="K135" s="197"/>
      <c r="L135" s="202"/>
      <c r="M135" s="203"/>
      <c r="N135" s="204"/>
      <c r="O135" s="204"/>
      <c r="P135" s="205">
        <f>SUM(P136:P151)</f>
        <v>0</v>
      </c>
      <c r="Q135" s="204"/>
      <c r="R135" s="205">
        <f>SUM(R136:R151)</f>
        <v>1264.9907400000002</v>
      </c>
      <c r="S135" s="204"/>
      <c r="T135" s="206">
        <f>SUM(T136:T151)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7" t="s">
        <v>81</v>
      </c>
      <c r="AT135" s="208" t="s">
        <v>75</v>
      </c>
      <c r="AU135" s="208" t="s">
        <v>81</v>
      </c>
      <c r="AY135" s="207" t="s">
        <v>118</v>
      </c>
      <c r="BK135" s="209">
        <f>SUM(BK136:BK151)</f>
        <v>0</v>
      </c>
    </row>
    <row r="136" s="2" customFormat="1" ht="16.5" customHeight="1">
      <c r="A136" s="37"/>
      <c r="B136" s="38"/>
      <c r="C136" s="212" t="s">
        <v>124</v>
      </c>
      <c r="D136" s="212" t="s">
        <v>120</v>
      </c>
      <c r="E136" s="213" t="s">
        <v>147</v>
      </c>
      <c r="F136" s="214" t="s">
        <v>148</v>
      </c>
      <c r="G136" s="215" t="s">
        <v>123</v>
      </c>
      <c r="H136" s="216">
        <v>2138</v>
      </c>
      <c r="I136" s="217"/>
      <c r="J136" s="218">
        <f>ROUND(I136*H136,2)</f>
        <v>0</v>
      </c>
      <c r="K136" s="219"/>
      <c r="L136" s="43"/>
      <c r="M136" s="220" t="s">
        <v>1</v>
      </c>
      <c r="N136" s="221" t="s">
        <v>41</v>
      </c>
      <c r="O136" s="90"/>
      <c r="P136" s="222">
        <f>O136*H136</f>
        <v>0</v>
      </c>
      <c r="Q136" s="222">
        <v>0.091999999999999998</v>
      </c>
      <c r="R136" s="222">
        <f>Q136*H136</f>
        <v>196.696</v>
      </c>
      <c r="S136" s="222">
        <v>0</v>
      </c>
      <c r="T136" s="22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4" t="s">
        <v>124</v>
      </c>
      <c r="AT136" s="224" t="s">
        <v>120</v>
      </c>
      <c r="AU136" s="224" t="s">
        <v>86</v>
      </c>
      <c r="AY136" s="16" t="s">
        <v>118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6" t="s">
        <v>81</v>
      </c>
      <c r="BK136" s="225">
        <f>ROUND(I136*H136,2)</f>
        <v>0</v>
      </c>
      <c r="BL136" s="16" t="s">
        <v>124</v>
      </c>
      <c r="BM136" s="224" t="s">
        <v>149</v>
      </c>
    </row>
    <row r="137" s="2" customFormat="1">
      <c r="A137" s="37"/>
      <c r="B137" s="38"/>
      <c r="C137" s="39"/>
      <c r="D137" s="226" t="s">
        <v>126</v>
      </c>
      <c r="E137" s="39"/>
      <c r="F137" s="227" t="s">
        <v>150</v>
      </c>
      <c r="G137" s="39"/>
      <c r="H137" s="39"/>
      <c r="I137" s="228"/>
      <c r="J137" s="39"/>
      <c r="K137" s="39"/>
      <c r="L137" s="43"/>
      <c r="M137" s="229"/>
      <c r="N137" s="230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126</v>
      </c>
      <c r="AU137" s="16" t="s">
        <v>86</v>
      </c>
    </row>
    <row r="138" s="2" customFormat="1" ht="24.15" customHeight="1">
      <c r="A138" s="37"/>
      <c r="B138" s="38"/>
      <c r="C138" s="212" t="s">
        <v>145</v>
      </c>
      <c r="D138" s="212" t="s">
        <v>120</v>
      </c>
      <c r="E138" s="213" t="s">
        <v>151</v>
      </c>
      <c r="F138" s="214" t="s">
        <v>152</v>
      </c>
      <c r="G138" s="215" t="s">
        <v>123</v>
      </c>
      <c r="H138" s="216">
        <v>2138</v>
      </c>
      <c r="I138" s="217"/>
      <c r="J138" s="218">
        <f>ROUND(I138*H138,2)</f>
        <v>0</v>
      </c>
      <c r="K138" s="219"/>
      <c r="L138" s="43"/>
      <c r="M138" s="220" t="s">
        <v>1</v>
      </c>
      <c r="N138" s="221" t="s">
        <v>41</v>
      </c>
      <c r="O138" s="90"/>
      <c r="P138" s="222">
        <f>O138*H138</f>
        <v>0</v>
      </c>
      <c r="Q138" s="222">
        <v>0.161</v>
      </c>
      <c r="R138" s="222">
        <f>Q138*H138</f>
        <v>344.21800000000002</v>
      </c>
      <c r="S138" s="222">
        <v>0</v>
      </c>
      <c r="T138" s="22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4" t="s">
        <v>124</v>
      </c>
      <c r="AT138" s="224" t="s">
        <v>120</v>
      </c>
      <c r="AU138" s="224" t="s">
        <v>86</v>
      </c>
      <c r="AY138" s="16" t="s">
        <v>118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81</v>
      </c>
      <c r="BK138" s="225">
        <f>ROUND(I138*H138,2)</f>
        <v>0</v>
      </c>
      <c r="BL138" s="16" t="s">
        <v>124</v>
      </c>
      <c r="BM138" s="224" t="s">
        <v>153</v>
      </c>
    </row>
    <row r="139" s="2" customFormat="1">
      <c r="A139" s="37"/>
      <c r="B139" s="38"/>
      <c r="C139" s="39"/>
      <c r="D139" s="226" t="s">
        <v>126</v>
      </c>
      <c r="E139" s="39"/>
      <c r="F139" s="227" t="s">
        <v>154</v>
      </c>
      <c r="G139" s="39"/>
      <c r="H139" s="39"/>
      <c r="I139" s="228"/>
      <c r="J139" s="39"/>
      <c r="K139" s="39"/>
      <c r="L139" s="43"/>
      <c r="M139" s="229"/>
      <c r="N139" s="23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126</v>
      </c>
      <c r="AU139" s="16" t="s">
        <v>86</v>
      </c>
    </row>
    <row r="140" s="13" customFormat="1">
      <c r="A140" s="13"/>
      <c r="B140" s="231"/>
      <c r="C140" s="232"/>
      <c r="D140" s="226" t="s">
        <v>128</v>
      </c>
      <c r="E140" s="233" t="s">
        <v>1</v>
      </c>
      <c r="F140" s="234" t="s">
        <v>155</v>
      </c>
      <c r="G140" s="232"/>
      <c r="H140" s="235">
        <v>2138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128</v>
      </c>
      <c r="AU140" s="241" t="s">
        <v>86</v>
      </c>
      <c r="AV140" s="13" t="s">
        <v>86</v>
      </c>
      <c r="AW140" s="13" t="s">
        <v>32</v>
      </c>
      <c r="AX140" s="13" t="s">
        <v>81</v>
      </c>
      <c r="AY140" s="241" t="s">
        <v>118</v>
      </c>
    </row>
    <row r="141" s="2" customFormat="1" ht="16.5" customHeight="1">
      <c r="A141" s="37"/>
      <c r="B141" s="38"/>
      <c r="C141" s="212" t="s">
        <v>156</v>
      </c>
      <c r="D141" s="212" t="s">
        <v>120</v>
      </c>
      <c r="E141" s="213" t="s">
        <v>157</v>
      </c>
      <c r="F141" s="214" t="s">
        <v>158</v>
      </c>
      <c r="G141" s="215" t="s">
        <v>123</v>
      </c>
      <c r="H141" s="216">
        <v>345.35000000000002</v>
      </c>
      <c r="I141" s="217"/>
      <c r="J141" s="218">
        <f>ROUND(I141*H141,2)</f>
        <v>0</v>
      </c>
      <c r="K141" s="219"/>
      <c r="L141" s="43"/>
      <c r="M141" s="220" t="s">
        <v>1</v>
      </c>
      <c r="N141" s="221" t="s">
        <v>41</v>
      </c>
      <c r="O141" s="90"/>
      <c r="P141" s="222">
        <f>O141*H141</f>
        <v>0</v>
      </c>
      <c r="Q141" s="222">
        <v>0.23000000000000001</v>
      </c>
      <c r="R141" s="222">
        <f>Q141*H141</f>
        <v>79.430500000000009</v>
      </c>
      <c r="S141" s="222">
        <v>0</v>
      </c>
      <c r="T141" s="22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4" t="s">
        <v>124</v>
      </c>
      <c r="AT141" s="224" t="s">
        <v>120</v>
      </c>
      <c r="AU141" s="224" t="s">
        <v>86</v>
      </c>
      <c r="AY141" s="16" t="s">
        <v>118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6" t="s">
        <v>81</v>
      </c>
      <c r="BK141" s="225">
        <f>ROUND(I141*H141,2)</f>
        <v>0</v>
      </c>
      <c r="BL141" s="16" t="s">
        <v>124</v>
      </c>
      <c r="BM141" s="224" t="s">
        <v>159</v>
      </c>
    </row>
    <row r="142" s="2" customFormat="1">
      <c r="A142" s="37"/>
      <c r="B142" s="38"/>
      <c r="C142" s="39"/>
      <c r="D142" s="226" t="s">
        <v>126</v>
      </c>
      <c r="E142" s="39"/>
      <c r="F142" s="227" t="s">
        <v>160</v>
      </c>
      <c r="G142" s="39"/>
      <c r="H142" s="39"/>
      <c r="I142" s="228"/>
      <c r="J142" s="39"/>
      <c r="K142" s="39"/>
      <c r="L142" s="43"/>
      <c r="M142" s="229"/>
      <c r="N142" s="230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126</v>
      </c>
      <c r="AU142" s="16" t="s">
        <v>86</v>
      </c>
    </row>
    <row r="143" s="13" customFormat="1">
      <c r="A143" s="13"/>
      <c r="B143" s="231"/>
      <c r="C143" s="232"/>
      <c r="D143" s="226" t="s">
        <v>128</v>
      </c>
      <c r="E143" s="233" t="s">
        <v>1</v>
      </c>
      <c r="F143" s="234" t="s">
        <v>161</v>
      </c>
      <c r="G143" s="232"/>
      <c r="H143" s="235">
        <v>345.35000000000002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128</v>
      </c>
      <c r="AU143" s="241" t="s">
        <v>86</v>
      </c>
      <c r="AV143" s="13" t="s">
        <v>86</v>
      </c>
      <c r="AW143" s="13" t="s">
        <v>32</v>
      </c>
      <c r="AX143" s="13" t="s">
        <v>81</v>
      </c>
      <c r="AY143" s="241" t="s">
        <v>118</v>
      </c>
    </row>
    <row r="144" s="2" customFormat="1" ht="24.15" customHeight="1">
      <c r="A144" s="37"/>
      <c r="B144" s="38"/>
      <c r="C144" s="212" t="s">
        <v>162</v>
      </c>
      <c r="D144" s="212" t="s">
        <v>120</v>
      </c>
      <c r="E144" s="213" t="s">
        <v>163</v>
      </c>
      <c r="F144" s="214" t="s">
        <v>164</v>
      </c>
      <c r="G144" s="215" t="s">
        <v>123</v>
      </c>
      <c r="H144" s="216">
        <v>2138</v>
      </c>
      <c r="I144" s="217"/>
      <c r="J144" s="218">
        <f>ROUND(I144*H144,2)</f>
        <v>0</v>
      </c>
      <c r="K144" s="219"/>
      <c r="L144" s="43"/>
      <c r="M144" s="220" t="s">
        <v>1</v>
      </c>
      <c r="N144" s="221" t="s">
        <v>41</v>
      </c>
      <c r="O144" s="90"/>
      <c r="P144" s="222">
        <f>O144*H144</f>
        <v>0</v>
      </c>
      <c r="Q144" s="222">
        <v>0.11162</v>
      </c>
      <c r="R144" s="222">
        <f>Q144*H144</f>
        <v>238.64355999999998</v>
      </c>
      <c r="S144" s="222">
        <v>0</v>
      </c>
      <c r="T144" s="22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4" t="s">
        <v>124</v>
      </c>
      <c r="AT144" s="224" t="s">
        <v>120</v>
      </c>
      <c r="AU144" s="224" t="s">
        <v>86</v>
      </c>
      <c r="AY144" s="16" t="s">
        <v>118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81</v>
      </c>
      <c r="BK144" s="225">
        <f>ROUND(I144*H144,2)</f>
        <v>0</v>
      </c>
      <c r="BL144" s="16" t="s">
        <v>124</v>
      </c>
      <c r="BM144" s="224" t="s">
        <v>165</v>
      </c>
    </row>
    <row r="145" s="2" customFormat="1">
      <c r="A145" s="37"/>
      <c r="B145" s="38"/>
      <c r="C145" s="39"/>
      <c r="D145" s="226" t="s">
        <v>126</v>
      </c>
      <c r="E145" s="39"/>
      <c r="F145" s="227" t="s">
        <v>166</v>
      </c>
      <c r="G145" s="39"/>
      <c r="H145" s="39"/>
      <c r="I145" s="228"/>
      <c r="J145" s="39"/>
      <c r="K145" s="39"/>
      <c r="L145" s="43"/>
      <c r="M145" s="229"/>
      <c r="N145" s="23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126</v>
      </c>
      <c r="AU145" s="16" t="s">
        <v>86</v>
      </c>
    </row>
    <row r="146" s="2" customFormat="1" ht="24.15" customHeight="1">
      <c r="A146" s="37"/>
      <c r="B146" s="38"/>
      <c r="C146" s="242" t="s">
        <v>167</v>
      </c>
      <c r="D146" s="242" t="s">
        <v>168</v>
      </c>
      <c r="E146" s="243" t="s">
        <v>169</v>
      </c>
      <c r="F146" s="244" t="s">
        <v>170</v>
      </c>
      <c r="G146" s="245" t="s">
        <v>123</v>
      </c>
      <c r="H146" s="246">
        <v>2159.3800000000001</v>
      </c>
      <c r="I146" s="247"/>
      <c r="J146" s="248">
        <f>ROUND(I146*H146,2)</f>
        <v>0</v>
      </c>
      <c r="K146" s="249"/>
      <c r="L146" s="250"/>
      <c r="M146" s="251" t="s">
        <v>1</v>
      </c>
      <c r="N146" s="252" t="s">
        <v>41</v>
      </c>
      <c r="O146" s="90"/>
      <c r="P146" s="222">
        <f>O146*H146</f>
        <v>0</v>
      </c>
      <c r="Q146" s="222">
        <v>0.188</v>
      </c>
      <c r="R146" s="222">
        <f>Q146*H146</f>
        <v>405.96344000000005</v>
      </c>
      <c r="S146" s="222">
        <v>0</v>
      </c>
      <c r="T146" s="22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4" t="s">
        <v>167</v>
      </c>
      <c r="AT146" s="224" t="s">
        <v>168</v>
      </c>
      <c r="AU146" s="224" t="s">
        <v>86</v>
      </c>
      <c r="AY146" s="16" t="s">
        <v>118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6" t="s">
        <v>81</v>
      </c>
      <c r="BK146" s="225">
        <f>ROUND(I146*H146,2)</f>
        <v>0</v>
      </c>
      <c r="BL146" s="16" t="s">
        <v>124</v>
      </c>
      <c r="BM146" s="224" t="s">
        <v>171</v>
      </c>
    </row>
    <row r="147" s="2" customFormat="1">
      <c r="A147" s="37"/>
      <c r="B147" s="38"/>
      <c r="C147" s="39"/>
      <c r="D147" s="226" t="s">
        <v>126</v>
      </c>
      <c r="E147" s="39"/>
      <c r="F147" s="227" t="s">
        <v>170</v>
      </c>
      <c r="G147" s="39"/>
      <c r="H147" s="39"/>
      <c r="I147" s="228"/>
      <c r="J147" s="39"/>
      <c r="K147" s="39"/>
      <c r="L147" s="43"/>
      <c r="M147" s="229"/>
      <c r="N147" s="23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126</v>
      </c>
      <c r="AU147" s="16" t="s">
        <v>86</v>
      </c>
    </row>
    <row r="148" s="13" customFormat="1">
      <c r="A148" s="13"/>
      <c r="B148" s="231"/>
      <c r="C148" s="232"/>
      <c r="D148" s="226" t="s">
        <v>128</v>
      </c>
      <c r="E148" s="232"/>
      <c r="F148" s="234" t="s">
        <v>172</v>
      </c>
      <c r="G148" s="232"/>
      <c r="H148" s="235">
        <v>2159.3800000000001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128</v>
      </c>
      <c r="AU148" s="241" t="s">
        <v>86</v>
      </c>
      <c r="AV148" s="13" t="s">
        <v>86</v>
      </c>
      <c r="AW148" s="13" t="s">
        <v>4</v>
      </c>
      <c r="AX148" s="13" t="s">
        <v>81</v>
      </c>
      <c r="AY148" s="241" t="s">
        <v>118</v>
      </c>
    </row>
    <row r="149" s="2" customFormat="1" ht="21.75" customHeight="1">
      <c r="A149" s="37"/>
      <c r="B149" s="38"/>
      <c r="C149" s="212" t="s">
        <v>173</v>
      </c>
      <c r="D149" s="212" t="s">
        <v>120</v>
      </c>
      <c r="E149" s="213" t="s">
        <v>174</v>
      </c>
      <c r="F149" s="214" t="s">
        <v>175</v>
      </c>
      <c r="G149" s="215" t="s">
        <v>176</v>
      </c>
      <c r="H149" s="216">
        <v>10.9</v>
      </c>
      <c r="I149" s="217"/>
      <c r="J149" s="218">
        <f>ROUND(I149*H149,2)</f>
        <v>0</v>
      </c>
      <c r="K149" s="219"/>
      <c r="L149" s="43"/>
      <c r="M149" s="220" t="s">
        <v>1</v>
      </c>
      <c r="N149" s="221" t="s">
        <v>41</v>
      </c>
      <c r="O149" s="90"/>
      <c r="P149" s="222">
        <f>O149*H149</f>
        <v>0</v>
      </c>
      <c r="Q149" s="222">
        <v>0.0035999999999999999</v>
      </c>
      <c r="R149" s="222">
        <f>Q149*H149</f>
        <v>0.039239999999999997</v>
      </c>
      <c r="S149" s="222">
        <v>0</v>
      </c>
      <c r="T149" s="22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4" t="s">
        <v>124</v>
      </c>
      <c r="AT149" s="224" t="s">
        <v>120</v>
      </c>
      <c r="AU149" s="224" t="s">
        <v>86</v>
      </c>
      <c r="AY149" s="16" t="s">
        <v>118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81</v>
      </c>
      <c r="BK149" s="225">
        <f>ROUND(I149*H149,2)</f>
        <v>0</v>
      </c>
      <c r="BL149" s="16" t="s">
        <v>124</v>
      </c>
      <c r="BM149" s="224" t="s">
        <v>177</v>
      </c>
    </row>
    <row r="150" s="2" customFormat="1">
      <c r="A150" s="37"/>
      <c r="B150" s="38"/>
      <c r="C150" s="39"/>
      <c r="D150" s="226" t="s">
        <v>126</v>
      </c>
      <c r="E150" s="39"/>
      <c r="F150" s="227" t="s">
        <v>178</v>
      </c>
      <c r="G150" s="39"/>
      <c r="H150" s="39"/>
      <c r="I150" s="228"/>
      <c r="J150" s="39"/>
      <c r="K150" s="39"/>
      <c r="L150" s="43"/>
      <c r="M150" s="229"/>
      <c r="N150" s="230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126</v>
      </c>
      <c r="AU150" s="16" t="s">
        <v>86</v>
      </c>
    </row>
    <row r="151" s="13" customFormat="1">
      <c r="A151" s="13"/>
      <c r="B151" s="231"/>
      <c r="C151" s="232"/>
      <c r="D151" s="226" t="s">
        <v>128</v>
      </c>
      <c r="E151" s="233" t="s">
        <v>1</v>
      </c>
      <c r="F151" s="234" t="s">
        <v>179</v>
      </c>
      <c r="G151" s="232"/>
      <c r="H151" s="235">
        <v>10.9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128</v>
      </c>
      <c r="AU151" s="241" t="s">
        <v>86</v>
      </c>
      <c r="AV151" s="13" t="s">
        <v>86</v>
      </c>
      <c r="AW151" s="13" t="s">
        <v>32</v>
      </c>
      <c r="AX151" s="13" t="s">
        <v>81</v>
      </c>
      <c r="AY151" s="241" t="s">
        <v>118</v>
      </c>
    </row>
    <row r="152" s="12" customFormat="1" ht="22.8" customHeight="1">
      <c r="A152" s="12"/>
      <c r="B152" s="196"/>
      <c r="C152" s="197"/>
      <c r="D152" s="198" t="s">
        <v>75</v>
      </c>
      <c r="E152" s="210" t="s">
        <v>173</v>
      </c>
      <c r="F152" s="210" t="s">
        <v>180</v>
      </c>
      <c r="G152" s="197"/>
      <c r="H152" s="197"/>
      <c r="I152" s="200"/>
      <c r="J152" s="211">
        <f>BK152</f>
        <v>0</v>
      </c>
      <c r="K152" s="197"/>
      <c r="L152" s="202"/>
      <c r="M152" s="203"/>
      <c r="N152" s="204"/>
      <c r="O152" s="204"/>
      <c r="P152" s="205">
        <f>SUM(P153:P171)</f>
        <v>0</v>
      </c>
      <c r="Q152" s="204"/>
      <c r="R152" s="205">
        <f>SUM(R153:R171)</f>
        <v>7.2282000000000002</v>
      </c>
      <c r="S152" s="204"/>
      <c r="T152" s="206">
        <f>SUM(T153:T171)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81</v>
      </c>
      <c r="AT152" s="208" t="s">
        <v>75</v>
      </c>
      <c r="AU152" s="208" t="s">
        <v>81</v>
      </c>
      <c r="AY152" s="207" t="s">
        <v>118</v>
      </c>
      <c r="BK152" s="209">
        <f>SUM(BK153:BK171)</f>
        <v>0</v>
      </c>
    </row>
    <row r="153" s="2" customFormat="1" ht="24.15" customHeight="1">
      <c r="A153" s="37"/>
      <c r="B153" s="38"/>
      <c r="C153" s="212" t="s">
        <v>181</v>
      </c>
      <c r="D153" s="212" t="s">
        <v>120</v>
      </c>
      <c r="E153" s="213" t="s">
        <v>182</v>
      </c>
      <c r="F153" s="214" t="s">
        <v>183</v>
      </c>
      <c r="G153" s="215" t="s">
        <v>184</v>
      </c>
      <c r="H153" s="216">
        <v>6</v>
      </c>
      <c r="I153" s="217"/>
      <c r="J153" s="218">
        <f>ROUND(I153*H153,2)</f>
        <v>0</v>
      </c>
      <c r="K153" s="219"/>
      <c r="L153" s="43"/>
      <c r="M153" s="220" t="s">
        <v>1</v>
      </c>
      <c r="N153" s="221" t="s">
        <v>41</v>
      </c>
      <c r="O153" s="90"/>
      <c r="P153" s="222">
        <f>O153*H153</f>
        <v>0</v>
      </c>
      <c r="Q153" s="222">
        <v>0.00069999999999999999</v>
      </c>
      <c r="R153" s="222">
        <f>Q153*H153</f>
        <v>0.0041999999999999997</v>
      </c>
      <c r="S153" s="222">
        <v>0</v>
      </c>
      <c r="T153" s="22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4" t="s">
        <v>124</v>
      </c>
      <c r="AT153" s="224" t="s">
        <v>120</v>
      </c>
      <c r="AU153" s="224" t="s">
        <v>86</v>
      </c>
      <c r="AY153" s="16" t="s">
        <v>118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6" t="s">
        <v>81</v>
      </c>
      <c r="BK153" s="225">
        <f>ROUND(I153*H153,2)</f>
        <v>0</v>
      </c>
      <c r="BL153" s="16" t="s">
        <v>124</v>
      </c>
      <c r="BM153" s="224" t="s">
        <v>185</v>
      </c>
    </row>
    <row r="154" s="2" customFormat="1">
      <c r="A154" s="37"/>
      <c r="B154" s="38"/>
      <c r="C154" s="39"/>
      <c r="D154" s="226" t="s">
        <v>126</v>
      </c>
      <c r="E154" s="39"/>
      <c r="F154" s="227" t="s">
        <v>186</v>
      </c>
      <c r="G154" s="39"/>
      <c r="H154" s="39"/>
      <c r="I154" s="228"/>
      <c r="J154" s="39"/>
      <c r="K154" s="39"/>
      <c r="L154" s="43"/>
      <c r="M154" s="229"/>
      <c r="N154" s="23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126</v>
      </c>
      <c r="AU154" s="16" t="s">
        <v>86</v>
      </c>
    </row>
    <row r="155" s="13" customFormat="1">
      <c r="A155" s="13"/>
      <c r="B155" s="231"/>
      <c r="C155" s="232"/>
      <c r="D155" s="226" t="s">
        <v>128</v>
      </c>
      <c r="E155" s="233" t="s">
        <v>1</v>
      </c>
      <c r="F155" s="234" t="s">
        <v>187</v>
      </c>
      <c r="G155" s="232"/>
      <c r="H155" s="235">
        <v>3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128</v>
      </c>
      <c r="AU155" s="241" t="s">
        <v>86</v>
      </c>
      <c r="AV155" s="13" t="s">
        <v>86</v>
      </c>
      <c r="AW155" s="13" t="s">
        <v>32</v>
      </c>
      <c r="AX155" s="13" t="s">
        <v>76</v>
      </c>
      <c r="AY155" s="241" t="s">
        <v>118</v>
      </c>
    </row>
    <row r="156" s="13" customFormat="1">
      <c r="A156" s="13"/>
      <c r="B156" s="231"/>
      <c r="C156" s="232"/>
      <c r="D156" s="226" t="s">
        <v>128</v>
      </c>
      <c r="E156" s="233" t="s">
        <v>1</v>
      </c>
      <c r="F156" s="234" t="s">
        <v>188</v>
      </c>
      <c r="G156" s="232"/>
      <c r="H156" s="235">
        <v>3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128</v>
      </c>
      <c r="AU156" s="241" t="s">
        <v>86</v>
      </c>
      <c r="AV156" s="13" t="s">
        <v>86</v>
      </c>
      <c r="AW156" s="13" t="s">
        <v>32</v>
      </c>
      <c r="AX156" s="13" t="s">
        <v>76</v>
      </c>
      <c r="AY156" s="241" t="s">
        <v>118</v>
      </c>
    </row>
    <row r="157" s="14" customFormat="1">
      <c r="A157" s="14"/>
      <c r="B157" s="253"/>
      <c r="C157" s="254"/>
      <c r="D157" s="226" t="s">
        <v>128</v>
      </c>
      <c r="E157" s="255" t="s">
        <v>1</v>
      </c>
      <c r="F157" s="256" t="s">
        <v>189</v>
      </c>
      <c r="G157" s="254"/>
      <c r="H157" s="257">
        <v>6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128</v>
      </c>
      <c r="AU157" s="263" t="s">
        <v>86</v>
      </c>
      <c r="AV157" s="14" t="s">
        <v>124</v>
      </c>
      <c r="AW157" s="14" t="s">
        <v>32</v>
      </c>
      <c r="AX157" s="14" t="s">
        <v>81</v>
      </c>
      <c r="AY157" s="263" t="s">
        <v>118</v>
      </c>
    </row>
    <row r="158" s="2" customFormat="1" ht="24.15" customHeight="1">
      <c r="A158" s="37"/>
      <c r="B158" s="38"/>
      <c r="C158" s="212" t="s">
        <v>190</v>
      </c>
      <c r="D158" s="212" t="s">
        <v>120</v>
      </c>
      <c r="E158" s="213" t="s">
        <v>191</v>
      </c>
      <c r="F158" s="214" t="s">
        <v>192</v>
      </c>
      <c r="G158" s="215" t="s">
        <v>176</v>
      </c>
      <c r="H158" s="216">
        <v>1381.4000000000001</v>
      </c>
      <c r="I158" s="217"/>
      <c r="J158" s="218">
        <f>ROUND(I158*H158,2)</f>
        <v>0</v>
      </c>
      <c r="K158" s="219"/>
      <c r="L158" s="43"/>
      <c r="M158" s="220" t="s">
        <v>1</v>
      </c>
      <c r="N158" s="221" t="s">
        <v>41</v>
      </c>
      <c r="O158" s="90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4" t="s">
        <v>124</v>
      </c>
      <c r="AT158" s="224" t="s">
        <v>120</v>
      </c>
      <c r="AU158" s="224" t="s">
        <v>86</v>
      </c>
      <c r="AY158" s="16" t="s">
        <v>118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6" t="s">
        <v>81</v>
      </c>
      <c r="BK158" s="225">
        <f>ROUND(I158*H158,2)</f>
        <v>0</v>
      </c>
      <c r="BL158" s="16" t="s">
        <v>124</v>
      </c>
      <c r="BM158" s="224" t="s">
        <v>193</v>
      </c>
    </row>
    <row r="159" s="2" customFormat="1">
      <c r="A159" s="37"/>
      <c r="B159" s="38"/>
      <c r="C159" s="39"/>
      <c r="D159" s="226" t="s">
        <v>126</v>
      </c>
      <c r="E159" s="39"/>
      <c r="F159" s="227" t="s">
        <v>194</v>
      </c>
      <c r="G159" s="39"/>
      <c r="H159" s="39"/>
      <c r="I159" s="228"/>
      <c r="J159" s="39"/>
      <c r="K159" s="39"/>
      <c r="L159" s="43"/>
      <c r="M159" s="229"/>
      <c r="N159" s="230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126</v>
      </c>
      <c r="AU159" s="16" t="s">
        <v>86</v>
      </c>
    </row>
    <row r="160" s="13" customFormat="1">
      <c r="A160" s="13"/>
      <c r="B160" s="231"/>
      <c r="C160" s="232"/>
      <c r="D160" s="226" t="s">
        <v>128</v>
      </c>
      <c r="E160" s="233" t="s">
        <v>83</v>
      </c>
      <c r="F160" s="234" t="s">
        <v>85</v>
      </c>
      <c r="G160" s="232"/>
      <c r="H160" s="235">
        <v>1381.4000000000001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128</v>
      </c>
      <c r="AU160" s="241" t="s">
        <v>86</v>
      </c>
      <c r="AV160" s="13" t="s">
        <v>86</v>
      </c>
      <c r="AW160" s="13" t="s">
        <v>32</v>
      </c>
      <c r="AX160" s="13" t="s">
        <v>81</v>
      </c>
      <c r="AY160" s="241" t="s">
        <v>118</v>
      </c>
    </row>
    <row r="161" s="2" customFormat="1" ht="21.75" customHeight="1">
      <c r="A161" s="37"/>
      <c r="B161" s="38"/>
      <c r="C161" s="242" t="s">
        <v>195</v>
      </c>
      <c r="D161" s="242" t="s">
        <v>168</v>
      </c>
      <c r="E161" s="243" t="s">
        <v>196</v>
      </c>
      <c r="F161" s="244" t="s">
        <v>197</v>
      </c>
      <c r="G161" s="245" t="s">
        <v>198</v>
      </c>
      <c r="H161" s="246">
        <v>0.42799999999999999</v>
      </c>
      <c r="I161" s="247"/>
      <c r="J161" s="248">
        <f>ROUND(I161*H161,2)</f>
        <v>0</v>
      </c>
      <c r="K161" s="249"/>
      <c r="L161" s="250"/>
      <c r="M161" s="251" t="s">
        <v>1</v>
      </c>
      <c r="N161" s="252" t="s">
        <v>41</v>
      </c>
      <c r="O161" s="90"/>
      <c r="P161" s="222">
        <f>O161*H161</f>
        <v>0</v>
      </c>
      <c r="Q161" s="222">
        <v>1</v>
      </c>
      <c r="R161" s="222">
        <f>Q161*H161</f>
        <v>0.42799999999999999</v>
      </c>
      <c r="S161" s="222">
        <v>0</v>
      </c>
      <c r="T161" s="22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4" t="s">
        <v>167</v>
      </c>
      <c r="AT161" s="224" t="s">
        <v>168</v>
      </c>
      <c r="AU161" s="224" t="s">
        <v>86</v>
      </c>
      <c r="AY161" s="16" t="s">
        <v>118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6" t="s">
        <v>81</v>
      </c>
      <c r="BK161" s="225">
        <f>ROUND(I161*H161,2)</f>
        <v>0</v>
      </c>
      <c r="BL161" s="16" t="s">
        <v>124</v>
      </c>
      <c r="BM161" s="224" t="s">
        <v>199</v>
      </c>
    </row>
    <row r="162" s="2" customFormat="1">
      <c r="A162" s="37"/>
      <c r="B162" s="38"/>
      <c r="C162" s="39"/>
      <c r="D162" s="226" t="s">
        <v>126</v>
      </c>
      <c r="E162" s="39"/>
      <c r="F162" s="227" t="s">
        <v>197</v>
      </c>
      <c r="G162" s="39"/>
      <c r="H162" s="39"/>
      <c r="I162" s="228"/>
      <c r="J162" s="39"/>
      <c r="K162" s="39"/>
      <c r="L162" s="43"/>
      <c r="M162" s="229"/>
      <c r="N162" s="23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126</v>
      </c>
      <c r="AU162" s="16" t="s">
        <v>86</v>
      </c>
    </row>
    <row r="163" s="13" customFormat="1">
      <c r="A163" s="13"/>
      <c r="B163" s="231"/>
      <c r="C163" s="232"/>
      <c r="D163" s="226" t="s">
        <v>128</v>
      </c>
      <c r="E163" s="233" t="s">
        <v>1</v>
      </c>
      <c r="F163" s="234" t="s">
        <v>200</v>
      </c>
      <c r="G163" s="232"/>
      <c r="H163" s="235">
        <v>690.70000000000005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128</v>
      </c>
      <c r="AU163" s="241" t="s">
        <v>86</v>
      </c>
      <c r="AV163" s="13" t="s">
        <v>86</v>
      </c>
      <c r="AW163" s="13" t="s">
        <v>32</v>
      </c>
      <c r="AX163" s="13" t="s">
        <v>81</v>
      </c>
      <c r="AY163" s="241" t="s">
        <v>118</v>
      </c>
    </row>
    <row r="164" s="13" customFormat="1">
      <c r="A164" s="13"/>
      <c r="B164" s="231"/>
      <c r="C164" s="232"/>
      <c r="D164" s="226" t="s">
        <v>128</v>
      </c>
      <c r="E164" s="232"/>
      <c r="F164" s="234" t="s">
        <v>201</v>
      </c>
      <c r="G164" s="232"/>
      <c r="H164" s="235">
        <v>0.42799999999999999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128</v>
      </c>
      <c r="AU164" s="241" t="s">
        <v>86</v>
      </c>
      <c r="AV164" s="13" t="s">
        <v>86</v>
      </c>
      <c r="AW164" s="13" t="s">
        <v>4</v>
      </c>
      <c r="AX164" s="13" t="s">
        <v>81</v>
      </c>
      <c r="AY164" s="241" t="s">
        <v>118</v>
      </c>
    </row>
    <row r="165" s="2" customFormat="1" ht="21.75" customHeight="1">
      <c r="A165" s="37"/>
      <c r="B165" s="38"/>
      <c r="C165" s="242" t="s">
        <v>202</v>
      </c>
      <c r="D165" s="242" t="s">
        <v>168</v>
      </c>
      <c r="E165" s="243" t="s">
        <v>203</v>
      </c>
      <c r="F165" s="244" t="s">
        <v>204</v>
      </c>
      <c r="G165" s="245" t="s">
        <v>198</v>
      </c>
      <c r="H165" s="246">
        <v>6.7960000000000003</v>
      </c>
      <c r="I165" s="247"/>
      <c r="J165" s="248">
        <f>ROUND(I165*H165,2)</f>
        <v>0</v>
      </c>
      <c r="K165" s="249"/>
      <c r="L165" s="250"/>
      <c r="M165" s="251" t="s">
        <v>1</v>
      </c>
      <c r="N165" s="252" t="s">
        <v>41</v>
      </c>
      <c r="O165" s="90"/>
      <c r="P165" s="222">
        <f>O165*H165</f>
        <v>0</v>
      </c>
      <c r="Q165" s="222">
        <v>1</v>
      </c>
      <c r="R165" s="222">
        <f>Q165*H165</f>
        <v>6.7960000000000003</v>
      </c>
      <c r="S165" s="222">
        <v>0</v>
      </c>
      <c r="T165" s="22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4" t="s">
        <v>167</v>
      </c>
      <c r="AT165" s="224" t="s">
        <v>168</v>
      </c>
      <c r="AU165" s="224" t="s">
        <v>86</v>
      </c>
      <c r="AY165" s="16" t="s">
        <v>118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6" t="s">
        <v>81</v>
      </c>
      <c r="BK165" s="225">
        <f>ROUND(I165*H165,2)</f>
        <v>0</v>
      </c>
      <c r="BL165" s="16" t="s">
        <v>124</v>
      </c>
      <c r="BM165" s="224" t="s">
        <v>205</v>
      </c>
    </row>
    <row r="166" s="2" customFormat="1">
      <c r="A166" s="37"/>
      <c r="B166" s="38"/>
      <c r="C166" s="39"/>
      <c r="D166" s="226" t="s">
        <v>126</v>
      </c>
      <c r="E166" s="39"/>
      <c r="F166" s="227" t="s">
        <v>204</v>
      </c>
      <c r="G166" s="39"/>
      <c r="H166" s="39"/>
      <c r="I166" s="228"/>
      <c r="J166" s="39"/>
      <c r="K166" s="39"/>
      <c r="L166" s="43"/>
      <c r="M166" s="229"/>
      <c r="N166" s="23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126</v>
      </c>
      <c r="AU166" s="16" t="s">
        <v>86</v>
      </c>
    </row>
    <row r="167" s="13" customFormat="1">
      <c r="A167" s="13"/>
      <c r="B167" s="231"/>
      <c r="C167" s="232"/>
      <c r="D167" s="226" t="s">
        <v>128</v>
      </c>
      <c r="E167" s="233" t="s">
        <v>1</v>
      </c>
      <c r="F167" s="234" t="s">
        <v>83</v>
      </c>
      <c r="G167" s="232"/>
      <c r="H167" s="235">
        <v>1381.4000000000001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128</v>
      </c>
      <c r="AU167" s="241" t="s">
        <v>86</v>
      </c>
      <c r="AV167" s="13" t="s">
        <v>86</v>
      </c>
      <c r="AW167" s="13" t="s">
        <v>32</v>
      </c>
      <c r="AX167" s="13" t="s">
        <v>81</v>
      </c>
      <c r="AY167" s="241" t="s">
        <v>118</v>
      </c>
    </row>
    <row r="168" s="13" customFormat="1">
      <c r="A168" s="13"/>
      <c r="B168" s="231"/>
      <c r="C168" s="232"/>
      <c r="D168" s="226" t="s">
        <v>128</v>
      </c>
      <c r="E168" s="232"/>
      <c r="F168" s="234" t="s">
        <v>206</v>
      </c>
      <c r="G168" s="232"/>
      <c r="H168" s="235">
        <v>6.7960000000000003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128</v>
      </c>
      <c r="AU168" s="241" t="s">
        <v>86</v>
      </c>
      <c r="AV168" s="13" t="s">
        <v>86</v>
      </c>
      <c r="AW168" s="13" t="s">
        <v>4</v>
      </c>
      <c r="AX168" s="13" t="s">
        <v>81</v>
      </c>
      <c r="AY168" s="241" t="s">
        <v>118</v>
      </c>
    </row>
    <row r="169" s="2" customFormat="1" ht="24.15" customHeight="1">
      <c r="A169" s="37"/>
      <c r="B169" s="38"/>
      <c r="C169" s="212" t="s">
        <v>207</v>
      </c>
      <c r="D169" s="212" t="s">
        <v>120</v>
      </c>
      <c r="E169" s="213" t="s">
        <v>208</v>
      </c>
      <c r="F169" s="214" t="s">
        <v>209</v>
      </c>
      <c r="G169" s="215" t="s">
        <v>176</v>
      </c>
      <c r="H169" s="216">
        <v>10.9</v>
      </c>
      <c r="I169" s="217"/>
      <c r="J169" s="218">
        <f>ROUND(I169*H169,2)</f>
        <v>0</v>
      </c>
      <c r="K169" s="219"/>
      <c r="L169" s="43"/>
      <c r="M169" s="220" t="s">
        <v>1</v>
      </c>
      <c r="N169" s="221" t="s">
        <v>41</v>
      </c>
      <c r="O169" s="90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4" t="s">
        <v>124</v>
      </c>
      <c r="AT169" s="224" t="s">
        <v>120</v>
      </c>
      <c r="AU169" s="224" t="s">
        <v>86</v>
      </c>
      <c r="AY169" s="16" t="s">
        <v>118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6" t="s">
        <v>81</v>
      </c>
      <c r="BK169" s="225">
        <f>ROUND(I169*H169,2)</f>
        <v>0</v>
      </c>
      <c r="BL169" s="16" t="s">
        <v>124</v>
      </c>
      <c r="BM169" s="224" t="s">
        <v>210</v>
      </c>
    </row>
    <row r="170" s="2" customFormat="1">
      <c r="A170" s="37"/>
      <c r="B170" s="38"/>
      <c r="C170" s="39"/>
      <c r="D170" s="226" t="s">
        <v>126</v>
      </c>
      <c r="E170" s="39"/>
      <c r="F170" s="227" t="s">
        <v>211</v>
      </c>
      <c r="G170" s="39"/>
      <c r="H170" s="39"/>
      <c r="I170" s="228"/>
      <c r="J170" s="39"/>
      <c r="K170" s="39"/>
      <c r="L170" s="43"/>
      <c r="M170" s="229"/>
      <c r="N170" s="23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126</v>
      </c>
      <c r="AU170" s="16" t="s">
        <v>86</v>
      </c>
    </row>
    <row r="171" s="13" customFormat="1">
      <c r="A171" s="13"/>
      <c r="B171" s="231"/>
      <c r="C171" s="232"/>
      <c r="D171" s="226" t="s">
        <v>128</v>
      </c>
      <c r="E171" s="233" t="s">
        <v>1</v>
      </c>
      <c r="F171" s="234" t="s">
        <v>179</v>
      </c>
      <c r="G171" s="232"/>
      <c r="H171" s="235">
        <v>10.9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128</v>
      </c>
      <c r="AU171" s="241" t="s">
        <v>86</v>
      </c>
      <c r="AV171" s="13" t="s">
        <v>86</v>
      </c>
      <c r="AW171" s="13" t="s">
        <v>32</v>
      </c>
      <c r="AX171" s="13" t="s">
        <v>81</v>
      </c>
      <c r="AY171" s="241" t="s">
        <v>118</v>
      </c>
    </row>
    <row r="172" s="12" customFormat="1" ht="22.8" customHeight="1">
      <c r="A172" s="12"/>
      <c r="B172" s="196"/>
      <c r="C172" s="197"/>
      <c r="D172" s="198" t="s">
        <v>75</v>
      </c>
      <c r="E172" s="210" t="s">
        <v>212</v>
      </c>
      <c r="F172" s="210" t="s">
        <v>213</v>
      </c>
      <c r="G172" s="197"/>
      <c r="H172" s="197"/>
      <c r="I172" s="200"/>
      <c r="J172" s="211">
        <f>BK172</f>
        <v>0</v>
      </c>
      <c r="K172" s="197"/>
      <c r="L172" s="202"/>
      <c r="M172" s="203"/>
      <c r="N172" s="204"/>
      <c r="O172" s="204"/>
      <c r="P172" s="205">
        <f>SUM(P173:P183)</f>
        <v>0</v>
      </c>
      <c r="Q172" s="204"/>
      <c r="R172" s="205">
        <f>SUM(R173:R183)</f>
        <v>0</v>
      </c>
      <c r="S172" s="204"/>
      <c r="T172" s="206">
        <f>SUM(T173:T183)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7" t="s">
        <v>81</v>
      </c>
      <c r="AT172" s="208" t="s">
        <v>75</v>
      </c>
      <c r="AU172" s="208" t="s">
        <v>81</v>
      </c>
      <c r="AY172" s="207" t="s">
        <v>118</v>
      </c>
      <c r="BK172" s="209">
        <f>SUM(BK173:BK183)</f>
        <v>0</v>
      </c>
    </row>
    <row r="173" s="2" customFormat="1" ht="21.75" customHeight="1">
      <c r="A173" s="37"/>
      <c r="B173" s="38"/>
      <c r="C173" s="212" t="s">
        <v>214</v>
      </c>
      <c r="D173" s="212" t="s">
        <v>120</v>
      </c>
      <c r="E173" s="213" t="s">
        <v>215</v>
      </c>
      <c r="F173" s="214" t="s">
        <v>216</v>
      </c>
      <c r="G173" s="215" t="s">
        <v>198</v>
      </c>
      <c r="H173" s="216">
        <v>492.96899999999999</v>
      </c>
      <c r="I173" s="217"/>
      <c r="J173" s="218">
        <f>ROUND(I173*H173,2)</f>
        <v>0</v>
      </c>
      <c r="K173" s="219"/>
      <c r="L173" s="43"/>
      <c r="M173" s="220" t="s">
        <v>1</v>
      </c>
      <c r="N173" s="221" t="s">
        <v>41</v>
      </c>
      <c r="O173" s="90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4" t="s">
        <v>124</v>
      </c>
      <c r="AT173" s="224" t="s">
        <v>120</v>
      </c>
      <c r="AU173" s="224" t="s">
        <v>86</v>
      </c>
      <c r="AY173" s="16" t="s">
        <v>118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6" t="s">
        <v>81</v>
      </c>
      <c r="BK173" s="225">
        <f>ROUND(I173*H173,2)</f>
        <v>0</v>
      </c>
      <c r="BL173" s="16" t="s">
        <v>124</v>
      </c>
      <c r="BM173" s="224" t="s">
        <v>217</v>
      </c>
    </row>
    <row r="174" s="2" customFormat="1">
      <c r="A174" s="37"/>
      <c r="B174" s="38"/>
      <c r="C174" s="39"/>
      <c r="D174" s="226" t="s">
        <v>126</v>
      </c>
      <c r="E174" s="39"/>
      <c r="F174" s="227" t="s">
        <v>218</v>
      </c>
      <c r="G174" s="39"/>
      <c r="H174" s="39"/>
      <c r="I174" s="228"/>
      <c r="J174" s="39"/>
      <c r="K174" s="39"/>
      <c r="L174" s="43"/>
      <c r="M174" s="229"/>
      <c r="N174" s="230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126</v>
      </c>
      <c r="AU174" s="16" t="s">
        <v>86</v>
      </c>
    </row>
    <row r="175" s="2" customFormat="1" ht="16.5" customHeight="1">
      <c r="A175" s="37"/>
      <c r="B175" s="38"/>
      <c r="C175" s="212" t="s">
        <v>8</v>
      </c>
      <c r="D175" s="212" t="s">
        <v>120</v>
      </c>
      <c r="E175" s="213" t="s">
        <v>219</v>
      </c>
      <c r="F175" s="214" t="s">
        <v>220</v>
      </c>
      <c r="G175" s="215" t="s">
        <v>198</v>
      </c>
      <c r="H175" s="216">
        <v>985.93799999999999</v>
      </c>
      <c r="I175" s="217"/>
      <c r="J175" s="218">
        <f>ROUND(I175*H175,2)</f>
        <v>0</v>
      </c>
      <c r="K175" s="219"/>
      <c r="L175" s="43"/>
      <c r="M175" s="220" t="s">
        <v>1</v>
      </c>
      <c r="N175" s="221" t="s">
        <v>41</v>
      </c>
      <c r="O175" s="90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4" t="s">
        <v>124</v>
      </c>
      <c r="AT175" s="224" t="s">
        <v>120</v>
      </c>
      <c r="AU175" s="224" t="s">
        <v>86</v>
      </c>
      <c r="AY175" s="16" t="s">
        <v>118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6" t="s">
        <v>81</v>
      </c>
      <c r="BK175" s="225">
        <f>ROUND(I175*H175,2)</f>
        <v>0</v>
      </c>
      <c r="BL175" s="16" t="s">
        <v>124</v>
      </c>
      <c r="BM175" s="224" t="s">
        <v>221</v>
      </c>
    </row>
    <row r="176" s="2" customFormat="1">
      <c r="A176" s="37"/>
      <c r="B176" s="38"/>
      <c r="C176" s="39"/>
      <c r="D176" s="226" t="s">
        <v>126</v>
      </c>
      <c r="E176" s="39"/>
      <c r="F176" s="227" t="s">
        <v>222</v>
      </c>
      <c r="G176" s="39"/>
      <c r="H176" s="39"/>
      <c r="I176" s="228"/>
      <c r="J176" s="39"/>
      <c r="K176" s="39"/>
      <c r="L176" s="43"/>
      <c r="M176" s="229"/>
      <c r="N176" s="23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126</v>
      </c>
      <c r="AU176" s="16" t="s">
        <v>86</v>
      </c>
    </row>
    <row r="177" s="13" customFormat="1">
      <c r="A177" s="13"/>
      <c r="B177" s="231"/>
      <c r="C177" s="232"/>
      <c r="D177" s="226" t="s">
        <v>128</v>
      </c>
      <c r="E177" s="232"/>
      <c r="F177" s="234" t="s">
        <v>223</v>
      </c>
      <c r="G177" s="232"/>
      <c r="H177" s="235">
        <v>985.93799999999999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128</v>
      </c>
      <c r="AU177" s="241" t="s">
        <v>86</v>
      </c>
      <c r="AV177" s="13" t="s">
        <v>86</v>
      </c>
      <c r="AW177" s="13" t="s">
        <v>4</v>
      </c>
      <c r="AX177" s="13" t="s">
        <v>81</v>
      </c>
      <c r="AY177" s="241" t="s">
        <v>118</v>
      </c>
    </row>
    <row r="178" s="2" customFormat="1" ht="37.8" customHeight="1">
      <c r="A178" s="37"/>
      <c r="B178" s="38"/>
      <c r="C178" s="212" t="s">
        <v>224</v>
      </c>
      <c r="D178" s="212" t="s">
        <v>120</v>
      </c>
      <c r="E178" s="213" t="s">
        <v>225</v>
      </c>
      <c r="F178" s="214" t="s">
        <v>226</v>
      </c>
      <c r="G178" s="215" t="s">
        <v>198</v>
      </c>
      <c r="H178" s="216">
        <v>5.3689999999999998</v>
      </c>
      <c r="I178" s="217"/>
      <c r="J178" s="218">
        <f>ROUND(I178*H178,2)</f>
        <v>0</v>
      </c>
      <c r="K178" s="219"/>
      <c r="L178" s="43"/>
      <c r="M178" s="220" t="s">
        <v>1</v>
      </c>
      <c r="N178" s="221" t="s">
        <v>41</v>
      </c>
      <c r="O178" s="90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4" t="s">
        <v>124</v>
      </c>
      <c r="AT178" s="224" t="s">
        <v>120</v>
      </c>
      <c r="AU178" s="224" t="s">
        <v>86</v>
      </c>
      <c r="AY178" s="16" t="s">
        <v>118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6" t="s">
        <v>81</v>
      </c>
      <c r="BK178" s="225">
        <f>ROUND(I178*H178,2)</f>
        <v>0</v>
      </c>
      <c r="BL178" s="16" t="s">
        <v>124</v>
      </c>
      <c r="BM178" s="224" t="s">
        <v>227</v>
      </c>
    </row>
    <row r="179" s="2" customFormat="1">
      <c r="A179" s="37"/>
      <c r="B179" s="38"/>
      <c r="C179" s="39"/>
      <c r="D179" s="226" t="s">
        <v>126</v>
      </c>
      <c r="E179" s="39"/>
      <c r="F179" s="227" t="s">
        <v>228</v>
      </c>
      <c r="G179" s="39"/>
      <c r="H179" s="39"/>
      <c r="I179" s="228"/>
      <c r="J179" s="39"/>
      <c r="K179" s="39"/>
      <c r="L179" s="43"/>
      <c r="M179" s="229"/>
      <c r="N179" s="230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126</v>
      </c>
      <c r="AU179" s="16" t="s">
        <v>86</v>
      </c>
    </row>
    <row r="180" s="13" customFormat="1">
      <c r="A180" s="13"/>
      <c r="B180" s="231"/>
      <c r="C180" s="232"/>
      <c r="D180" s="226" t="s">
        <v>128</v>
      </c>
      <c r="E180" s="233" t="s">
        <v>1</v>
      </c>
      <c r="F180" s="234" t="s">
        <v>229</v>
      </c>
      <c r="G180" s="232"/>
      <c r="H180" s="235">
        <v>5.3689999999999998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128</v>
      </c>
      <c r="AU180" s="241" t="s">
        <v>86</v>
      </c>
      <c r="AV180" s="13" t="s">
        <v>86</v>
      </c>
      <c r="AW180" s="13" t="s">
        <v>32</v>
      </c>
      <c r="AX180" s="13" t="s">
        <v>81</v>
      </c>
      <c r="AY180" s="241" t="s">
        <v>118</v>
      </c>
    </row>
    <row r="181" s="2" customFormat="1" ht="44.25" customHeight="1">
      <c r="A181" s="37"/>
      <c r="B181" s="38"/>
      <c r="C181" s="212" t="s">
        <v>230</v>
      </c>
      <c r="D181" s="212" t="s">
        <v>120</v>
      </c>
      <c r="E181" s="213" t="s">
        <v>231</v>
      </c>
      <c r="F181" s="214" t="s">
        <v>232</v>
      </c>
      <c r="G181" s="215" t="s">
        <v>198</v>
      </c>
      <c r="H181" s="216">
        <v>487.60000000000002</v>
      </c>
      <c r="I181" s="217"/>
      <c r="J181" s="218">
        <f>ROUND(I181*H181,2)</f>
        <v>0</v>
      </c>
      <c r="K181" s="219"/>
      <c r="L181" s="43"/>
      <c r="M181" s="220" t="s">
        <v>1</v>
      </c>
      <c r="N181" s="221" t="s">
        <v>41</v>
      </c>
      <c r="O181" s="90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4" t="s">
        <v>124</v>
      </c>
      <c r="AT181" s="224" t="s">
        <v>120</v>
      </c>
      <c r="AU181" s="224" t="s">
        <v>86</v>
      </c>
      <c r="AY181" s="16" t="s">
        <v>118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6" t="s">
        <v>81</v>
      </c>
      <c r="BK181" s="225">
        <f>ROUND(I181*H181,2)</f>
        <v>0</v>
      </c>
      <c r="BL181" s="16" t="s">
        <v>124</v>
      </c>
      <c r="BM181" s="224" t="s">
        <v>233</v>
      </c>
    </row>
    <row r="182" s="2" customFormat="1">
      <c r="A182" s="37"/>
      <c r="B182" s="38"/>
      <c r="C182" s="39"/>
      <c r="D182" s="226" t="s">
        <v>126</v>
      </c>
      <c r="E182" s="39"/>
      <c r="F182" s="227" t="s">
        <v>232</v>
      </c>
      <c r="G182" s="39"/>
      <c r="H182" s="39"/>
      <c r="I182" s="228"/>
      <c r="J182" s="39"/>
      <c r="K182" s="39"/>
      <c r="L182" s="43"/>
      <c r="M182" s="229"/>
      <c r="N182" s="230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126</v>
      </c>
      <c r="AU182" s="16" t="s">
        <v>86</v>
      </c>
    </row>
    <row r="183" s="13" customFormat="1">
      <c r="A183" s="13"/>
      <c r="B183" s="231"/>
      <c r="C183" s="232"/>
      <c r="D183" s="226" t="s">
        <v>128</v>
      </c>
      <c r="E183" s="233" t="s">
        <v>1</v>
      </c>
      <c r="F183" s="234" t="s">
        <v>234</v>
      </c>
      <c r="G183" s="232"/>
      <c r="H183" s="235">
        <v>487.60000000000002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128</v>
      </c>
      <c r="AU183" s="241" t="s">
        <v>86</v>
      </c>
      <c r="AV183" s="13" t="s">
        <v>86</v>
      </c>
      <c r="AW183" s="13" t="s">
        <v>32</v>
      </c>
      <c r="AX183" s="13" t="s">
        <v>81</v>
      </c>
      <c r="AY183" s="241" t="s">
        <v>118</v>
      </c>
    </row>
    <row r="184" s="12" customFormat="1" ht="22.8" customHeight="1">
      <c r="A184" s="12"/>
      <c r="B184" s="196"/>
      <c r="C184" s="197"/>
      <c r="D184" s="198" t="s">
        <v>75</v>
      </c>
      <c r="E184" s="210" t="s">
        <v>235</v>
      </c>
      <c r="F184" s="210" t="s">
        <v>236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SUM(P185:P186)</f>
        <v>0</v>
      </c>
      <c r="Q184" s="204"/>
      <c r="R184" s="205">
        <f>SUM(R185:R186)</f>
        <v>0</v>
      </c>
      <c r="S184" s="204"/>
      <c r="T184" s="206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7" t="s">
        <v>81</v>
      </c>
      <c r="AT184" s="208" t="s">
        <v>75</v>
      </c>
      <c r="AU184" s="208" t="s">
        <v>81</v>
      </c>
      <c r="AY184" s="207" t="s">
        <v>118</v>
      </c>
      <c r="BK184" s="209">
        <f>SUM(BK185:BK186)</f>
        <v>0</v>
      </c>
    </row>
    <row r="185" s="2" customFormat="1" ht="24.15" customHeight="1">
      <c r="A185" s="37"/>
      <c r="B185" s="38"/>
      <c r="C185" s="212" t="s">
        <v>237</v>
      </c>
      <c r="D185" s="212" t="s">
        <v>120</v>
      </c>
      <c r="E185" s="213" t="s">
        <v>238</v>
      </c>
      <c r="F185" s="214" t="s">
        <v>239</v>
      </c>
      <c r="G185" s="215" t="s">
        <v>198</v>
      </c>
      <c r="H185" s="216">
        <v>1272.5160000000001</v>
      </c>
      <c r="I185" s="217"/>
      <c r="J185" s="218">
        <f>ROUND(I185*H185,2)</f>
        <v>0</v>
      </c>
      <c r="K185" s="219"/>
      <c r="L185" s="43"/>
      <c r="M185" s="220" t="s">
        <v>1</v>
      </c>
      <c r="N185" s="221" t="s">
        <v>41</v>
      </c>
      <c r="O185" s="90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4" t="s">
        <v>124</v>
      </c>
      <c r="AT185" s="224" t="s">
        <v>120</v>
      </c>
      <c r="AU185" s="224" t="s">
        <v>86</v>
      </c>
      <c r="AY185" s="16" t="s">
        <v>118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6" t="s">
        <v>81</v>
      </c>
      <c r="BK185" s="225">
        <f>ROUND(I185*H185,2)</f>
        <v>0</v>
      </c>
      <c r="BL185" s="16" t="s">
        <v>124</v>
      </c>
      <c r="BM185" s="224" t="s">
        <v>240</v>
      </c>
    </row>
    <row r="186" s="2" customFormat="1">
      <c r="A186" s="37"/>
      <c r="B186" s="38"/>
      <c r="C186" s="39"/>
      <c r="D186" s="226" t="s">
        <v>126</v>
      </c>
      <c r="E186" s="39"/>
      <c r="F186" s="227" t="s">
        <v>241</v>
      </c>
      <c r="G186" s="39"/>
      <c r="H186" s="39"/>
      <c r="I186" s="228"/>
      <c r="J186" s="39"/>
      <c r="K186" s="39"/>
      <c r="L186" s="43"/>
      <c r="M186" s="229"/>
      <c r="N186" s="230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126</v>
      </c>
      <c r="AU186" s="16" t="s">
        <v>86</v>
      </c>
    </row>
    <row r="187" s="12" customFormat="1" ht="25.92" customHeight="1">
      <c r="A187" s="12"/>
      <c r="B187" s="196"/>
      <c r="C187" s="197"/>
      <c r="D187" s="198" t="s">
        <v>75</v>
      </c>
      <c r="E187" s="199" t="s">
        <v>242</v>
      </c>
      <c r="F187" s="199" t="s">
        <v>243</v>
      </c>
      <c r="G187" s="197"/>
      <c r="H187" s="197"/>
      <c r="I187" s="200"/>
      <c r="J187" s="201">
        <f>BK187</f>
        <v>0</v>
      </c>
      <c r="K187" s="197"/>
      <c r="L187" s="202"/>
      <c r="M187" s="203"/>
      <c r="N187" s="204"/>
      <c r="O187" s="204"/>
      <c r="P187" s="205">
        <f>P188+P195+P200</f>
        <v>0</v>
      </c>
      <c r="Q187" s="204"/>
      <c r="R187" s="205">
        <f>R188+R195+R200</f>
        <v>0</v>
      </c>
      <c r="S187" s="204"/>
      <c r="T187" s="206">
        <f>T188+T195+T200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7" t="s">
        <v>145</v>
      </c>
      <c r="AT187" s="208" t="s">
        <v>75</v>
      </c>
      <c r="AU187" s="208" t="s">
        <v>76</v>
      </c>
      <c r="AY187" s="207" t="s">
        <v>118</v>
      </c>
      <c r="BK187" s="209">
        <f>BK188+BK195+BK200</f>
        <v>0</v>
      </c>
    </row>
    <row r="188" s="12" customFormat="1" ht="22.8" customHeight="1">
      <c r="A188" s="12"/>
      <c r="B188" s="196"/>
      <c r="C188" s="197"/>
      <c r="D188" s="198" t="s">
        <v>75</v>
      </c>
      <c r="E188" s="210" t="s">
        <v>244</v>
      </c>
      <c r="F188" s="210" t="s">
        <v>245</v>
      </c>
      <c r="G188" s="197"/>
      <c r="H188" s="197"/>
      <c r="I188" s="200"/>
      <c r="J188" s="211">
        <f>BK188</f>
        <v>0</v>
      </c>
      <c r="K188" s="197"/>
      <c r="L188" s="202"/>
      <c r="M188" s="203"/>
      <c r="N188" s="204"/>
      <c r="O188" s="204"/>
      <c r="P188" s="205">
        <f>SUM(P189:P194)</f>
        <v>0</v>
      </c>
      <c r="Q188" s="204"/>
      <c r="R188" s="205">
        <f>SUM(R189:R194)</f>
        <v>0</v>
      </c>
      <c r="S188" s="204"/>
      <c r="T188" s="206">
        <f>SUM(T189:T194)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7" t="s">
        <v>145</v>
      </c>
      <c r="AT188" s="208" t="s">
        <v>75</v>
      </c>
      <c r="AU188" s="208" t="s">
        <v>81</v>
      </c>
      <c r="AY188" s="207" t="s">
        <v>118</v>
      </c>
      <c r="BK188" s="209">
        <f>SUM(BK189:BK194)</f>
        <v>0</v>
      </c>
    </row>
    <row r="189" s="2" customFormat="1" ht="24.15" customHeight="1">
      <c r="A189" s="37"/>
      <c r="B189" s="38"/>
      <c r="C189" s="212" t="s">
        <v>246</v>
      </c>
      <c r="D189" s="212" t="s">
        <v>120</v>
      </c>
      <c r="E189" s="213" t="s">
        <v>247</v>
      </c>
      <c r="F189" s="214" t="s">
        <v>248</v>
      </c>
      <c r="G189" s="215" t="s">
        <v>249</v>
      </c>
      <c r="H189" s="216">
        <v>1</v>
      </c>
      <c r="I189" s="217"/>
      <c r="J189" s="218">
        <f>ROUND(I189*H189,2)</f>
        <v>0</v>
      </c>
      <c r="K189" s="219"/>
      <c r="L189" s="43"/>
      <c r="M189" s="220" t="s">
        <v>1</v>
      </c>
      <c r="N189" s="221" t="s">
        <v>41</v>
      </c>
      <c r="O189" s="90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4" t="s">
        <v>250</v>
      </c>
      <c r="AT189" s="224" t="s">
        <v>120</v>
      </c>
      <c r="AU189" s="224" t="s">
        <v>86</v>
      </c>
      <c r="AY189" s="16" t="s">
        <v>118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6" t="s">
        <v>81</v>
      </c>
      <c r="BK189" s="225">
        <f>ROUND(I189*H189,2)</f>
        <v>0</v>
      </c>
      <c r="BL189" s="16" t="s">
        <v>250</v>
      </c>
      <c r="BM189" s="224" t="s">
        <v>251</v>
      </c>
    </row>
    <row r="190" s="2" customFormat="1">
      <c r="A190" s="37"/>
      <c r="B190" s="38"/>
      <c r="C190" s="39"/>
      <c r="D190" s="226" t="s">
        <v>126</v>
      </c>
      <c r="E190" s="39"/>
      <c r="F190" s="227" t="s">
        <v>252</v>
      </c>
      <c r="G190" s="39"/>
      <c r="H190" s="39"/>
      <c r="I190" s="228"/>
      <c r="J190" s="39"/>
      <c r="K190" s="39"/>
      <c r="L190" s="43"/>
      <c r="M190" s="229"/>
      <c r="N190" s="230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126</v>
      </c>
      <c r="AU190" s="16" t="s">
        <v>86</v>
      </c>
    </row>
    <row r="191" s="2" customFormat="1" ht="24.15" customHeight="1">
      <c r="A191" s="37"/>
      <c r="B191" s="38"/>
      <c r="C191" s="212" t="s">
        <v>253</v>
      </c>
      <c r="D191" s="212" t="s">
        <v>120</v>
      </c>
      <c r="E191" s="213" t="s">
        <v>254</v>
      </c>
      <c r="F191" s="214" t="s">
        <v>255</v>
      </c>
      <c r="G191" s="215" t="s">
        <v>249</v>
      </c>
      <c r="H191" s="216">
        <v>1</v>
      </c>
      <c r="I191" s="217"/>
      <c r="J191" s="218">
        <f>ROUND(I191*H191,2)</f>
        <v>0</v>
      </c>
      <c r="K191" s="219"/>
      <c r="L191" s="43"/>
      <c r="M191" s="220" t="s">
        <v>1</v>
      </c>
      <c r="N191" s="221" t="s">
        <v>41</v>
      </c>
      <c r="O191" s="90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4" t="s">
        <v>250</v>
      </c>
      <c r="AT191" s="224" t="s">
        <v>120</v>
      </c>
      <c r="AU191" s="224" t="s">
        <v>86</v>
      </c>
      <c r="AY191" s="16" t="s">
        <v>118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81</v>
      </c>
      <c r="BK191" s="225">
        <f>ROUND(I191*H191,2)</f>
        <v>0</v>
      </c>
      <c r="BL191" s="16" t="s">
        <v>250</v>
      </c>
      <c r="BM191" s="224" t="s">
        <v>256</v>
      </c>
    </row>
    <row r="192" s="2" customFormat="1">
      <c r="A192" s="37"/>
      <c r="B192" s="38"/>
      <c r="C192" s="39"/>
      <c r="D192" s="226" t="s">
        <v>126</v>
      </c>
      <c r="E192" s="39"/>
      <c r="F192" s="227" t="s">
        <v>255</v>
      </c>
      <c r="G192" s="39"/>
      <c r="H192" s="39"/>
      <c r="I192" s="228"/>
      <c r="J192" s="39"/>
      <c r="K192" s="39"/>
      <c r="L192" s="43"/>
      <c r="M192" s="229"/>
      <c r="N192" s="230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126</v>
      </c>
      <c r="AU192" s="16" t="s">
        <v>86</v>
      </c>
    </row>
    <row r="193" s="2" customFormat="1" ht="16.5" customHeight="1">
      <c r="A193" s="37"/>
      <c r="B193" s="38"/>
      <c r="C193" s="212" t="s">
        <v>7</v>
      </c>
      <c r="D193" s="212" t="s">
        <v>120</v>
      </c>
      <c r="E193" s="213" t="s">
        <v>257</v>
      </c>
      <c r="F193" s="214" t="s">
        <v>258</v>
      </c>
      <c r="G193" s="215" t="s">
        <v>249</v>
      </c>
      <c r="H193" s="216">
        <v>1</v>
      </c>
      <c r="I193" s="217"/>
      <c r="J193" s="218">
        <f>ROUND(I193*H193,2)</f>
        <v>0</v>
      </c>
      <c r="K193" s="219"/>
      <c r="L193" s="43"/>
      <c r="M193" s="220" t="s">
        <v>1</v>
      </c>
      <c r="N193" s="221" t="s">
        <v>41</v>
      </c>
      <c r="O193" s="90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4" t="s">
        <v>250</v>
      </c>
      <c r="AT193" s="224" t="s">
        <v>120</v>
      </c>
      <c r="AU193" s="224" t="s">
        <v>86</v>
      </c>
      <c r="AY193" s="16" t="s">
        <v>118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6" t="s">
        <v>81</v>
      </c>
      <c r="BK193" s="225">
        <f>ROUND(I193*H193,2)</f>
        <v>0</v>
      </c>
      <c r="BL193" s="16" t="s">
        <v>250</v>
      </c>
      <c r="BM193" s="224" t="s">
        <v>259</v>
      </c>
    </row>
    <row r="194" s="2" customFormat="1">
      <c r="A194" s="37"/>
      <c r="B194" s="38"/>
      <c r="C194" s="39"/>
      <c r="D194" s="226" t="s">
        <v>126</v>
      </c>
      <c r="E194" s="39"/>
      <c r="F194" s="227" t="s">
        <v>258</v>
      </c>
      <c r="G194" s="39"/>
      <c r="H194" s="39"/>
      <c r="I194" s="228"/>
      <c r="J194" s="39"/>
      <c r="K194" s="39"/>
      <c r="L194" s="43"/>
      <c r="M194" s="229"/>
      <c r="N194" s="230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126</v>
      </c>
      <c r="AU194" s="16" t="s">
        <v>86</v>
      </c>
    </row>
    <row r="195" s="12" customFormat="1" ht="22.8" customHeight="1">
      <c r="A195" s="12"/>
      <c r="B195" s="196"/>
      <c r="C195" s="197"/>
      <c r="D195" s="198" t="s">
        <v>75</v>
      </c>
      <c r="E195" s="210" t="s">
        <v>260</v>
      </c>
      <c r="F195" s="210" t="s">
        <v>261</v>
      </c>
      <c r="G195" s="197"/>
      <c r="H195" s="197"/>
      <c r="I195" s="200"/>
      <c r="J195" s="211">
        <f>BK195</f>
        <v>0</v>
      </c>
      <c r="K195" s="197"/>
      <c r="L195" s="202"/>
      <c r="M195" s="203"/>
      <c r="N195" s="204"/>
      <c r="O195" s="204"/>
      <c r="P195" s="205">
        <f>SUM(P196:P199)</f>
        <v>0</v>
      </c>
      <c r="Q195" s="204"/>
      <c r="R195" s="205">
        <f>SUM(R196:R199)</f>
        <v>0</v>
      </c>
      <c r="S195" s="204"/>
      <c r="T195" s="206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7" t="s">
        <v>145</v>
      </c>
      <c r="AT195" s="208" t="s">
        <v>75</v>
      </c>
      <c r="AU195" s="208" t="s">
        <v>81</v>
      </c>
      <c r="AY195" s="207" t="s">
        <v>118</v>
      </c>
      <c r="BK195" s="209">
        <f>SUM(BK196:BK199)</f>
        <v>0</v>
      </c>
    </row>
    <row r="196" s="2" customFormat="1" ht="16.5" customHeight="1">
      <c r="A196" s="37"/>
      <c r="B196" s="38"/>
      <c r="C196" s="212" t="s">
        <v>262</v>
      </c>
      <c r="D196" s="212" t="s">
        <v>120</v>
      </c>
      <c r="E196" s="213" t="s">
        <v>263</v>
      </c>
      <c r="F196" s="214" t="s">
        <v>261</v>
      </c>
      <c r="G196" s="215" t="s">
        <v>249</v>
      </c>
      <c r="H196" s="216">
        <v>1</v>
      </c>
      <c r="I196" s="217"/>
      <c r="J196" s="218">
        <f>ROUND(I196*H196,2)</f>
        <v>0</v>
      </c>
      <c r="K196" s="219"/>
      <c r="L196" s="43"/>
      <c r="M196" s="220" t="s">
        <v>1</v>
      </c>
      <c r="N196" s="221" t="s">
        <v>41</v>
      </c>
      <c r="O196" s="90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4" t="s">
        <v>250</v>
      </c>
      <c r="AT196" s="224" t="s">
        <v>120</v>
      </c>
      <c r="AU196" s="224" t="s">
        <v>86</v>
      </c>
      <c r="AY196" s="16" t="s">
        <v>118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6" t="s">
        <v>81</v>
      </c>
      <c r="BK196" s="225">
        <f>ROUND(I196*H196,2)</f>
        <v>0</v>
      </c>
      <c r="BL196" s="16" t="s">
        <v>250</v>
      </c>
      <c r="BM196" s="224" t="s">
        <v>264</v>
      </c>
    </row>
    <row r="197" s="2" customFormat="1">
      <c r="A197" s="37"/>
      <c r="B197" s="38"/>
      <c r="C197" s="39"/>
      <c r="D197" s="226" t="s">
        <v>126</v>
      </c>
      <c r="E197" s="39"/>
      <c r="F197" s="227" t="s">
        <v>261</v>
      </c>
      <c r="G197" s="39"/>
      <c r="H197" s="39"/>
      <c r="I197" s="228"/>
      <c r="J197" s="39"/>
      <c r="K197" s="39"/>
      <c r="L197" s="43"/>
      <c r="M197" s="229"/>
      <c r="N197" s="230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126</v>
      </c>
      <c r="AU197" s="16" t="s">
        <v>86</v>
      </c>
    </row>
    <row r="198" s="2" customFormat="1" ht="16.5" customHeight="1">
      <c r="A198" s="37"/>
      <c r="B198" s="38"/>
      <c r="C198" s="212" t="s">
        <v>265</v>
      </c>
      <c r="D198" s="212" t="s">
        <v>120</v>
      </c>
      <c r="E198" s="213" t="s">
        <v>266</v>
      </c>
      <c r="F198" s="214" t="s">
        <v>267</v>
      </c>
      <c r="G198" s="215" t="s">
        <v>249</v>
      </c>
      <c r="H198" s="216">
        <v>1</v>
      </c>
      <c r="I198" s="217"/>
      <c r="J198" s="218">
        <f>ROUND(I198*H198,2)</f>
        <v>0</v>
      </c>
      <c r="K198" s="219"/>
      <c r="L198" s="43"/>
      <c r="M198" s="220" t="s">
        <v>1</v>
      </c>
      <c r="N198" s="221" t="s">
        <v>41</v>
      </c>
      <c r="O198" s="90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4" t="s">
        <v>250</v>
      </c>
      <c r="AT198" s="224" t="s">
        <v>120</v>
      </c>
      <c r="AU198" s="224" t="s">
        <v>86</v>
      </c>
      <c r="AY198" s="16" t="s">
        <v>118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6" t="s">
        <v>81</v>
      </c>
      <c r="BK198" s="225">
        <f>ROUND(I198*H198,2)</f>
        <v>0</v>
      </c>
      <c r="BL198" s="16" t="s">
        <v>250</v>
      </c>
      <c r="BM198" s="224" t="s">
        <v>268</v>
      </c>
    </row>
    <row r="199" s="2" customFormat="1">
      <c r="A199" s="37"/>
      <c r="B199" s="38"/>
      <c r="C199" s="39"/>
      <c r="D199" s="226" t="s">
        <v>126</v>
      </c>
      <c r="E199" s="39"/>
      <c r="F199" s="227" t="s">
        <v>267</v>
      </c>
      <c r="G199" s="39"/>
      <c r="H199" s="39"/>
      <c r="I199" s="228"/>
      <c r="J199" s="39"/>
      <c r="K199" s="39"/>
      <c r="L199" s="43"/>
      <c r="M199" s="229"/>
      <c r="N199" s="230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126</v>
      </c>
      <c r="AU199" s="16" t="s">
        <v>86</v>
      </c>
    </row>
    <row r="200" s="12" customFormat="1" ht="22.8" customHeight="1">
      <c r="A200" s="12"/>
      <c r="B200" s="196"/>
      <c r="C200" s="197"/>
      <c r="D200" s="198" t="s">
        <v>75</v>
      </c>
      <c r="E200" s="210" t="s">
        <v>269</v>
      </c>
      <c r="F200" s="210" t="s">
        <v>270</v>
      </c>
      <c r="G200" s="197"/>
      <c r="H200" s="197"/>
      <c r="I200" s="200"/>
      <c r="J200" s="211">
        <f>BK200</f>
        <v>0</v>
      </c>
      <c r="K200" s="197"/>
      <c r="L200" s="202"/>
      <c r="M200" s="203"/>
      <c r="N200" s="204"/>
      <c r="O200" s="204"/>
      <c r="P200" s="205">
        <f>SUM(P201:P202)</f>
        <v>0</v>
      </c>
      <c r="Q200" s="204"/>
      <c r="R200" s="205">
        <f>SUM(R201:R202)</f>
        <v>0</v>
      </c>
      <c r="S200" s="204"/>
      <c r="T200" s="206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7" t="s">
        <v>145</v>
      </c>
      <c r="AT200" s="208" t="s">
        <v>75</v>
      </c>
      <c r="AU200" s="208" t="s">
        <v>81</v>
      </c>
      <c r="AY200" s="207" t="s">
        <v>118</v>
      </c>
      <c r="BK200" s="209">
        <f>SUM(BK201:BK202)</f>
        <v>0</v>
      </c>
    </row>
    <row r="201" s="2" customFormat="1" ht="16.5" customHeight="1">
      <c r="A201" s="37"/>
      <c r="B201" s="38"/>
      <c r="C201" s="212" t="s">
        <v>271</v>
      </c>
      <c r="D201" s="212" t="s">
        <v>120</v>
      </c>
      <c r="E201" s="213" t="s">
        <v>272</v>
      </c>
      <c r="F201" s="214" t="s">
        <v>273</v>
      </c>
      <c r="G201" s="215" t="s">
        <v>249</v>
      </c>
      <c r="H201" s="216">
        <v>7</v>
      </c>
      <c r="I201" s="217"/>
      <c r="J201" s="218">
        <f>ROUND(I201*H201,2)</f>
        <v>0</v>
      </c>
      <c r="K201" s="219"/>
      <c r="L201" s="43"/>
      <c r="M201" s="220" t="s">
        <v>1</v>
      </c>
      <c r="N201" s="221" t="s">
        <v>41</v>
      </c>
      <c r="O201" s="90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4" t="s">
        <v>250</v>
      </c>
      <c r="AT201" s="224" t="s">
        <v>120</v>
      </c>
      <c r="AU201" s="224" t="s">
        <v>86</v>
      </c>
      <c r="AY201" s="16" t="s">
        <v>118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6" t="s">
        <v>81</v>
      </c>
      <c r="BK201" s="225">
        <f>ROUND(I201*H201,2)</f>
        <v>0</v>
      </c>
      <c r="BL201" s="16" t="s">
        <v>250</v>
      </c>
      <c r="BM201" s="224" t="s">
        <v>274</v>
      </c>
    </row>
    <row r="202" s="2" customFormat="1">
      <c r="A202" s="37"/>
      <c r="B202" s="38"/>
      <c r="C202" s="39"/>
      <c r="D202" s="226" t="s">
        <v>126</v>
      </c>
      <c r="E202" s="39"/>
      <c r="F202" s="227" t="s">
        <v>273</v>
      </c>
      <c r="G202" s="39"/>
      <c r="H202" s="39"/>
      <c r="I202" s="228"/>
      <c r="J202" s="39"/>
      <c r="K202" s="39"/>
      <c r="L202" s="43"/>
      <c r="M202" s="264"/>
      <c r="N202" s="265"/>
      <c r="O202" s="266"/>
      <c r="P202" s="266"/>
      <c r="Q202" s="266"/>
      <c r="R202" s="266"/>
      <c r="S202" s="266"/>
      <c r="T202" s="26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126</v>
      </c>
      <c r="AU202" s="16" t="s">
        <v>86</v>
      </c>
    </row>
    <row r="203" s="2" customFormat="1" ht="6.96" customHeight="1">
      <c r="A203" s="37"/>
      <c r="B203" s="65"/>
      <c r="C203" s="66"/>
      <c r="D203" s="66"/>
      <c r="E203" s="66"/>
      <c r="F203" s="66"/>
      <c r="G203" s="66"/>
      <c r="H203" s="66"/>
      <c r="I203" s="66"/>
      <c r="J203" s="66"/>
      <c r="K203" s="66"/>
      <c r="L203" s="43"/>
      <c r="M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</sheetData>
  <sheetProtection sheet="1" autoFilter="0" formatColumns="0" formatRows="0" objects="1" scenarios="1" spinCount="100000" saltValue="yfzyZBISE53xSSaWYa1A9W3N/CRkseUXjP63Si+lPRhGin0VtZ91aVXJXl/Q/SWW91P5tgxgBAjptnJODZRaRA==" hashValue="zUk7z5tGwv/AF+UsPnRdqpGFIuly0c+OVJbCqta7pO5Q6NOikrN6VyC22mKG/E0UxU0yDavuCjUzGJyB/x8VZw==" algorithmName="SHA-512" password="CC35"/>
  <autoFilter ref="C121:K202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19"/>
    </row>
    <row r="4" s="1" customFormat="1" ht="24.96" customHeight="1">
      <c r="B4" s="19"/>
      <c r="C4" s="133" t="s">
        <v>275</v>
      </c>
      <c r="H4" s="19"/>
    </row>
    <row r="5" s="1" customFormat="1" ht="12" customHeight="1">
      <c r="B5" s="19"/>
      <c r="C5" s="268" t="s">
        <v>13</v>
      </c>
      <c r="D5" s="141" t="s">
        <v>14</v>
      </c>
      <c r="E5" s="1"/>
      <c r="F5" s="1"/>
      <c r="H5" s="19"/>
    </row>
    <row r="6" s="1" customFormat="1" ht="36.96" customHeight="1">
      <c r="B6" s="19"/>
      <c r="C6" s="269" t="s">
        <v>16</v>
      </c>
      <c r="D6" s="270" t="s">
        <v>17</v>
      </c>
      <c r="E6" s="1"/>
      <c r="F6" s="1"/>
      <c r="H6" s="19"/>
    </row>
    <row r="7" s="1" customFormat="1" ht="16.5" customHeight="1">
      <c r="B7" s="19"/>
      <c r="C7" s="135" t="s">
        <v>22</v>
      </c>
      <c r="D7" s="138" t="str">
        <f>'Rekapitulace stavby'!AN8</f>
        <v>6. 2. 2023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84"/>
      <c r="B9" s="271"/>
      <c r="C9" s="272" t="s">
        <v>57</v>
      </c>
      <c r="D9" s="273" t="s">
        <v>58</v>
      </c>
      <c r="E9" s="273" t="s">
        <v>105</v>
      </c>
      <c r="F9" s="274" t="s">
        <v>276</v>
      </c>
      <c r="G9" s="184"/>
      <c r="H9" s="271"/>
    </row>
    <row r="10" s="2" customFormat="1" ht="26.4" customHeight="1">
      <c r="A10" s="37"/>
      <c r="B10" s="43"/>
      <c r="C10" s="275" t="s">
        <v>14</v>
      </c>
      <c r="D10" s="275" t="s">
        <v>17</v>
      </c>
      <c r="E10" s="37"/>
      <c r="F10" s="37"/>
      <c r="G10" s="37"/>
      <c r="H10" s="43"/>
    </row>
    <row r="11" s="2" customFormat="1" ht="16.8" customHeight="1">
      <c r="A11" s="37"/>
      <c r="B11" s="43"/>
      <c r="C11" s="276" t="s">
        <v>83</v>
      </c>
      <c r="D11" s="277" t="s">
        <v>84</v>
      </c>
      <c r="E11" s="278" t="s">
        <v>1</v>
      </c>
      <c r="F11" s="279">
        <v>1381.4000000000001</v>
      </c>
      <c r="G11" s="37"/>
      <c r="H11" s="43"/>
    </row>
    <row r="12" s="2" customFormat="1" ht="16.8" customHeight="1">
      <c r="A12" s="37"/>
      <c r="B12" s="43"/>
      <c r="C12" s="280" t="s">
        <v>83</v>
      </c>
      <c r="D12" s="280" t="s">
        <v>85</v>
      </c>
      <c r="E12" s="16" t="s">
        <v>1</v>
      </c>
      <c r="F12" s="281">
        <v>1381.4000000000001</v>
      </c>
      <c r="G12" s="37"/>
      <c r="H12" s="43"/>
    </row>
    <row r="13" s="2" customFormat="1" ht="16.8" customHeight="1">
      <c r="A13" s="37"/>
      <c r="B13" s="43"/>
      <c r="C13" s="282" t="s">
        <v>277</v>
      </c>
      <c r="D13" s="37"/>
      <c r="E13" s="37"/>
      <c r="F13" s="37"/>
      <c r="G13" s="37"/>
      <c r="H13" s="43"/>
    </row>
    <row r="14" s="2" customFormat="1" ht="16.8" customHeight="1">
      <c r="A14" s="37"/>
      <c r="B14" s="43"/>
      <c r="C14" s="280" t="s">
        <v>191</v>
      </c>
      <c r="D14" s="280" t="s">
        <v>192</v>
      </c>
      <c r="E14" s="16" t="s">
        <v>176</v>
      </c>
      <c r="F14" s="281">
        <v>1381.4000000000001</v>
      </c>
      <c r="G14" s="37"/>
      <c r="H14" s="43"/>
    </row>
    <row r="15" s="2" customFormat="1" ht="16.8" customHeight="1">
      <c r="A15" s="37"/>
      <c r="B15" s="43"/>
      <c r="C15" s="280" t="s">
        <v>196</v>
      </c>
      <c r="D15" s="280" t="s">
        <v>197</v>
      </c>
      <c r="E15" s="16" t="s">
        <v>198</v>
      </c>
      <c r="F15" s="281">
        <v>0.42799999999999999</v>
      </c>
      <c r="G15" s="37"/>
      <c r="H15" s="43"/>
    </row>
    <row r="16" s="2" customFormat="1" ht="16.8" customHeight="1">
      <c r="A16" s="37"/>
      <c r="B16" s="43"/>
      <c r="C16" s="280" t="s">
        <v>203</v>
      </c>
      <c r="D16" s="280" t="s">
        <v>204</v>
      </c>
      <c r="E16" s="16" t="s">
        <v>198</v>
      </c>
      <c r="F16" s="281">
        <v>6.7960000000000003</v>
      </c>
      <c r="G16" s="37"/>
      <c r="H16" s="43"/>
    </row>
    <row r="17" s="2" customFormat="1" ht="7.44" customHeight="1">
      <c r="A17" s="37"/>
      <c r="B17" s="164"/>
      <c r="C17" s="165"/>
      <c r="D17" s="165"/>
      <c r="E17" s="165"/>
      <c r="F17" s="165"/>
      <c r="G17" s="165"/>
      <c r="H17" s="43"/>
    </row>
    <row r="18" s="2" customFormat="1">
      <c r="A18" s="37"/>
      <c r="B18" s="37"/>
      <c r="C18" s="37"/>
      <c r="D18" s="37"/>
      <c r="E18" s="37"/>
      <c r="F18" s="37"/>
      <c r="G18" s="37"/>
      <c r="H18" s="37"/>
    </row>
  </sheetData>
  <sheetProtection sheet="1" formatColumns="0" formatRows="0" objects="1" scenarios="1" spinCount="100000" saltValue="W20Mj1rrGiOhBl6XC1Oebs0s1v3QNZuzJIrXjIxJO74j9JU5LRxcvodunOHG7vi24UMe8Yp2WWGXnYyjb0C0fg==" hashValue="wjJCJN3YB0/mjdC5VXw81Qz5gaEKxlRwkQDAkY8EVzZrR2icvrSuOMcJ8F6O87lEmdON1Df/3NOEyfUBP+Esy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PC-PETR-NEW\Administrator</dc:creator>
  <cp:lastModifiedBy>PC-PETR-NEW\Administrator</cp:lastModifiedBy>
  <dcterms:created xsi:type="dcterms:W3CDTF">2023-11-23T06:24:06Z</dcterms:created>
  <dcterms:modified xsi:type="dcterms:W3CDTF">2023-11-23T06:24:08Z</dcterms:modified>
</cp:coreProperties>
</file>